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D:\Dropbox\PSDM\Project Management\"/>
    </mc:Choice>
  </mc:AlternateContent>
  <xr:revisionPtr revIDLastSave="0" documentId="13_ncr:1_{FDDBA5B4-A4D2-411A-AEB5-144A2A37ED9B}" xr6:coauthVersionLast="47" xr6:coauthVersionMax="47" xr10:uidLastSave="{00000000-0000-0000-0000-000000000000}"/>
  <bookViews>
    <workbookView xWindow="2940" yWindow="2940" windowWidth="18060" windowHeight="11235" xr2:uid="{00000000-000D-0000-FFFF-FFFF00000000}"/>
  </bookViews>
  <sheets>
    <sheet name="專案起始  Charter" sheetId="13" r:id="rId1"/>
    <sheet name="WBS" sheetId="14" r:id="rId2"/>
    <sheet name="CPM &amp; PERT" sheetId="15" r:id="rId3"/>
    <sheet name="RBS" sheetId="17" r:id="rId4"/>
    <sheet name="風險管理" sheetId="16" r:id="rId5"/>
    <sheet name="Excel 簡易甘特圖" sheetId="11" r:id="rId6"/>
  </sheets>
  <definedNames>
    <definedName name="Display_Week">'Excel 簡易甘特圖'!$T$2</definedName>
    <definedName name="_xlnm.Print_Titles" localSheetId="5">'Excel 簡易甘特圖'!$4:$6</definedName>
    <definedName name="Project_Start">'Excel 簡易甘特圖'!$T$1</definedName>
    <definedName name="task_end" localSheetId="5">'Excel 簡易甘特圖'!$H1</definedName>
    <definedName name="task_progress" localSheetId="5">'Excel 簡易甘特圖'!$D1</definedName>
    <definedName name="task_start" localSheetId="5">'Excel 簡易甘特圖'!$E1</definedName>
    <definedName name="today" localSheetId="5">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1" l="1"/>
  <c r="I26" i="11"/>
  <c r="I20" i="11"/>
  <c r="I14" i="11"/>
  <c r="I8" i="11"/>
  <c r="I13" i="16"/>
  <c r="I8" i="16"/>
  <c r="G15" i="15"/>
  <c r="F15" i="15"/>
  <c r="E15" i="15"/>
  <c r="G14" i="15"/>
  <c r="F14" i="15"/>
  <c r="E14" i="15"/>
  <c r="G13" i="15"/>
  <c r="F13" i="15"/>
  <c r="E13" i="15" s="1"/>
  <c r="G12" i="15"/>
  <c r="F12" i="15"/>
  <c r="E12" i="15"/>
  <c r="J12" i="15" s="1"/>
  <c r="G11" i="15"/>
  <c r="F11" i="15"/>
  <c r="E11" i="15"/>
  <c r="G10" i="15"/>
  <c r="F10" i="15"/>
  <c r="E10" i="15"/>
  <c r="F9" i="15"/>
  <c r="E9" i="15" s="1"/>
  <c r="K8" i="15"/>
  <c r="F8" i="15"/>
  <c r="E8" i="15"/>
  <c r="J8" i="15" s="1"/>
  <c r="L8" i="15" s="1"/>
  <c r="G7" i="15"/>
  <c r="F7" i="15"/>
  <c r="E7" i="15"/>
  <c r="F6" i="15"/>
  <c r="E6" i="15" s="1"/>
  <c r="J5" i="15"/>
  <c r="L5" i="15" s="1"/>
  <c r="G5" i="15"/>
  <c r="F5" i="15"/>
  <c r="E5" i="15"/>
  <c r="K5" i="15" s="1"/>
  <c r="G4" i="15"/>
  <c r="K4" i="15" s="1"/>
  <c r="F4" i="15"/>
  <c r="F3" i="15"/>
  <c r="E3" i="15" s="1"/>
  <c r="G2" i="15"/>
  <c r="J2" i="15" s="1"/>
  <c r="F2" i="15"/>
  <c r="E2" i="15"/>
  <c r="K7" i="11"/>
  <c r="L2" i="15" l="1"/>
  <c r="K13" i="15"/>
  <c r="K2" i="15"/>
  <c r="J7" i="15"/>
  <c r="J10" i="15"/>
  <c r="J14" i="15"/>
  <c r="J4" i="15"/>
  <c r="K11" i="15"/>
  <c r="K15" i="15"/>
  <c r="I32" i="11"/>
  <c r="K6" i="15"/>
  <c r="J6" i="15"/>
  <c r="L6" i="15" s="1"/>
  <c r="K9" i="15"/>
  <c r="J9" i="15"/>
  <c r="J3" i="15"/>
  <c r="K3" i="15"/>
  <c r="L4" i="15"/>
  <c r="K7" i="15"/>
  <c r="K12" i="15"/>
  <c r="L12" i="15" s="1"/>
  <c r="J11" i="15"/>
  <c r="L11" i="15" s="1"/>
  <c r="J13" i="15"/>
  <c r="L13" i="15" s="1"/>
  <c r="J15" i="15"/>
  <c r="K10" i="15"/>
  <c r="K14" i="15"/>
  <c r="L14" i="15" s="1"/>
  <c r="E9" i="11"/>
  <c r="H9" i="11" s="1"/>
  <c r="L10" i="15" l="1"/>
  <c r="L15" i="15"/>
  <c r="L7" i="15"/>
  <c r="E21" i="11"/>
  <c r="H21" i="11" s="1"/>
  <c r="E10" i="11"/>
  <c r="H10" i="11" s="1"/>
  <c r="L3" i="15"/>
  <c r="L9" i="15"/>
  <c r="L5" i="11"/>
  <c r="K33" i="11"/>
  <c r="K32" i="11"/>
  <c r="K26" i="11"/>
  <c r="K20" i="11"/>
  <c r="K14" i="11"/>
  <c r="K8" i="11"/>
  <c r="H13" i="11" l="1"/>
  <c r="E27" i="11"/>
  <c r="H27" i="11" s="1"/>
  <c r="E22" i="11"/>
  <c r="E23" i="11" s="1"/>
  <c r="K9" i="11"/>
  <c r="E11" i="11"/>
  <c r="H11" i="11" s="1"/>
  <c r="L6" i="11"/>
  <c r="H22" i="11" l="1"/>
  <c r="K22" i="11" s="1"/>
  <c r="H23" i="11"/>
  <c r="E31" i="11"/>
  <c r="H31" i="11" s="1"/>
  <c r="E28" i="11"/>
  <c r="H28" i="11" s="1"/>
  <c r="E30" i="11"/>
  <c r="H30" i="11" s="1"/>
  <c r="K21" i="11"/>
  <c r="E15" i="11"/>
  <c r="H15" i="11" s="1"/>
  <c r="K10" i="11"/>
  <c r="K13" i="11"/>
  <c r="E12" i="11"/>
  <c r="H12" i="11" s="1"/>
  <c r="M5" i="11"/>
  <c r="N5" i="11" s="1"/>
  <c r="O5" i="11" s="1"/>
  <c r="P5" i="11" s="1"/>
  <c r="Q5" i="11" s="1"/>
  <c r="R5" i="11" s="1"/>
  <c r="S5" i="11" s="1"/>
  <c r="L4" i="11"/>
  <c r="E29" i="11" l="1"/>
  <c r="H29" i="11" s="1"/>
  <c r="K31" i="11"/>
  <c r="K30" i="11"/>
  <c r="E25" i="11"/>
  <c r="H25" i="11" s="1"/>
  <c r="E24" i="11"/>
  <c r="H24" i="11" s="1"/>
  <c r="K27" i="11"/>
  <c r="E16" i="11"/>
  <c r="H16" i="11" s="1"/>
  <c r="K15" i="11"/>
  <c r="K28" i="11"/>
  <c r="K11" i="11"/>
  <c r="K12" i="11"/>
  <c r="S4" i="11"/>
  <c r="T5" i="11"/>
  <c r="U5" i="11" s="1"/>
  <c r="V5" i="11" s="1"/>
  <c r="W5" i="11" s="1"/>
  <c r="X5" i="11" s="1"/>
  <c r="Y5" i="11" s="1"/>
  <c r="Z5" i="11" s="1"/>
  <c r="M6" i="11"/>
  <c r="K29" i="11" l="1"/>
  <c r="K24" i="11"/>
  <c r="K25" i="11"/>
  <c r="K23" i="11"/>
  <c r="E17" i="11"/>
  <c r="Z4" i="11"/>
  <c r="AA5" i="11"/>
  <c r="AB5" i="11" s="1"/>
  <c r="AC5" i="11" s="1"/>
  <c r="AD5" i="11" s="1"/>
  <c r="AE5" i="11" s="1"/>
  <c r="AF5" i="11" s="1"/>
  <c r="AG5" i="11" s="1"/>
  <c r="N6" i="11"/>
  <c r="H17" i="11" l="1"/>
  <c r="K17" i="11" s="1"/>
  <c r="E19" i="11"/>
  <c r="K16" i="11"/>
  <c r="E18" i="11"/>
  <c r="H18" i="11" s="1"/>
  <c r="AH5" i="11"/>
  <c r="AI5" i="11" s="1"/>
  <c r="AJ5" i="11" s="1"/>
  <c r="AK5" i="11" s="1"/>
  <c r="AL5" i="11" s="1"/>
  <c r="AM5" i="11" s="1"/>
  <c r="AG4" i="11"/>
  <c r="O6" i="11"/>
  <c r="H19" i="11" l="1"/>
  <c r="K18" i="11"/>
  <c r="AN5" i="11"/>
  <c r="AO5" i="11" s="1"/>
  <c r="AP5" i="11" s="1"/>
  <c r="AQ5" i="11" s="1"/>
  <c r="AR5" i="11" s="1"/>
  <c r="AS5" i="11" s="1"/>
  <c r="AT5" i="11" s="1"/>
  <c r="P6" i="11"/>
  <c r="K19" i="11" l="1"/>
  <c r="AU5" i="11"/>
  <c r="AV5" i="11" s="1"/>
  <c r="AN4" i="11"/>
  <c r="Q6" i="11"/>
  <c r="AW5" i="11" l="1"/>
  <c r="AV6" i="11"/>
  <c r="AU4" i="11"/>
  <c r="R6" i="11"/>
  <c r="AX5" i="11" l="1"/>
  <c r="AW6" i="11"/>
  <c r="AY5" i="11" l="1"/>
  <c r="AX6" i="11"/>
  <c r="S6" i="11"/>
  <c r="T6" i="11"/>
  <c r="AZ5" i="11" l="1"/>
  <c r="AY6" i="11"/>
  <c r="U6" i="11"/>
  <c r="BA5" i="11" l="1"/>
  <c r="BB5" i="11" s="1"/>
  <c r="AZ6" i="11"/>
  <c r="V6" i="11"/>
  <c r="BB6" i="11" l="1"/>
  <c r="BC5" i="11"/>
  <c r="BB4" i="11"/>
  <c r="BA6" i="11"/>
  <c r="W6" i="11"/>
  <c r="BD5" i="11" l="1"/>
  <c r="BC6" i="11"/>
  <c r="X6" i="11"/>
  <c r="BD6" i="11" l="1"/>
  <c r="BE5" i="11"/>
  <c r="Y6" i="11"/>
  <c r="BE6" i="11" l="1"/>
  <c r="BF5" i="11"/>
  <c r="Z6" i="11"/>
  <c r="BF6" i="11" l="1"/>
  <c r="BG5" i="11"/>
  <c r="AA6" i="11"/>
  <c r="BH5" i="11" l="1"/>
  <c r="BG6" i="11"/>
  <c r="AB6" i="11"/>
  <c r="BH6" i="11" l="1"/>
  <c r="BI5" i="11"/>
  <c r="AC6" i="11"/>
  <c r="BI6" i="11" l="1"/>
  <c r="BJ5" i="11"/>
  <c r="BI4" i="11"/>
  <c r="AD6" i="11"/>
  <c r="BJ6" i="11" l="1"/>
  <c r="BK5" i="11"/>
  <c r="AE6" i="11"/>
  <c r="BL5" i="11" l="1"/>
  <c r="BK6" i="11"/>
  <c r="AF6" i="11"/>
  <c r="BM5" i="11" l="1"/>
  <c r="BL6" i="11"/>
  <c r="AG6" i="11"/>
  <c r="BN5" i="11" l="1"/>
  <c r="BM6" i="11"/>
  <c r="AH6" i="11"/>
  <c r="BO5" i="11" l="1"/>
  <c r="BN6" i="11"/>
  <c r="AI6" i="11"/>
  <c r="BO6" i="11" l="1"/>
  <c r="AJ6" i="11"/>
  <c r="AK6" i="11" l="1"/>
  <c r="AL6" i="11" l="1"/>
  <c r="AM6" i="11" l="1"/>
  <c r="AN6" i="11" l="1"/>
  <c r="AO6" i="11" l="1"/>
  <c r="AP6" i="11" l="1"/>
  <c r="AQ6" i="11" l="1"/>
  <c r="AR6" i="11" l="1"/>
  <c r="AS6" i="11" l="1"/>
  <c r="AT6" i="11" l="1"/>
  <c r="AU6" i="11" l="1"/>
</calcChain>
</file>

<file path=xl/sharedStrings.xml><?xml version="1.0" encoding="utf-8"?>
<sst xmlns="http://schemas.openxmlformats.org/spreadsheetml/2006/main" count="807" uniqueCount="635">
  <si>
    <t>Insert new rows ABOVE this one</t>
  </si>
  <si>
    <t>PROGRESS</t>
  </si>
  <si>
    <t xml:space="preserve">Do not delete this row. This row is hidden to preserve a formula that is used to highlight the current day within the project schedule. </t>
  </si>
  <si>
    <t>Project start:</t>
  </si>
  <si>
    <t>Display week:</t>
  </si>
  <si>
    <t>ASSIGNED TO</t>
  </si>
  <si>
    <t>A2PSDM.COM</t>
    <phoneticPr fontId="25" type="noConversion"/>
  </si>
  <si>
    <t>專案緣起 (Justification/Background) :</t>
  </si>
  <si>
    <t>專案目標 (Objectives):</t>
  </si>
  <si>
    <t>專案範疇 (Scope):</t>
  </si>
  <si>
    <t>那些產品或流程該包含進來做?那些不會包含進來</t>
  </si>
  <si>
    <t>專案交付 (Deliverables):</t>
  </si>
  <si>
    <t>專案里程碑 (Milestones):</t>
  </si>
  <si>
    <t>各個里程碑要達成的項目、開發的時間軸、簡短的描述每個時程的工作內容</t>
  </si>
  <si>
    <t>本專案如可量化的效益 (Key Results):</t>
  </si>
  <si>
    <t>量化的指標和計算方式是什麼？（四週內減少20%的顧客抱怨) e.g. OKR/KPI</t>
    <phoneticPr fontId="27" type="noConversion"/>
  </si>
  <si>
    <t>利害關係者 (Stakeholder):</t>
  </si>
  <si>
    <t>老闆, 客戶, 能影響或受專案影響的人, 群體, 與組織, 以管理期許</t>
  </si>
  <si>
    <t>與專案團隊 (Project Team):</t>
  </si>
  <si>
    <t>誰會參與這個專案, 內部人員, 外部人員</t>
  </si>
  <si>
    <t>活動清單</t>
  </si>
  <si>
    <t>工期</t>
  </si>
  <si>
    <t>編號</t>
  </si>
  <si>
    <t>活動清單WBS結構</t>
  </si>
  <si>
    <t>資源名稱</t>
  </si>
  <si>
    <t>成本</t>
  </si>
  <si>
    <t>確認必要條件</t>
  </si>
  <si>
    <t>5d</t>
  </si>
  <si>
    <t>阿山</t>
  </si>
  <si>
    <t>NT$150.00/工作小時</t>
  </si>
  <si>
    <t>設計店面擺設</t>
  </si>
  <si>
    <t>1w</t>
  </si>
  <si>
    <t>開發客源</t>
  </si>
  <si>
    <t>2w</t>
  </si>
  <si>
    <t>初步設計</t>
  </si>
  <si>
    <t>3d</t>
  </si>
  <si>
    <t>小傑</t>
  </si>
  <si>
    <t>NT$120.00/工作小時</t>
  </si>
  <si>
    <t>測試營運</t>
  </si>
  <si>
    <t>詳細設計</t>
  </si>
  <si>
    <t>2d</t>
  </si>
  <si>
    <t>曉鈴</t>
  </si>
  <si>
    <t>NT$140.00/工作小時</t>
  </si>
  <si>
    <t>製作宣傳DM</t>
  </si>
  <si>
    <t>確認販賣項目</t>
  </si>
  <si>
    <t>小安</t>
  </si>
  <si>
    <t>NT$1,200.00/工作日</t>
  </si>
  <si>
    <t>導入營運</t>
  </si>
  <si>
    <t>1d</t>
  </si>
  <si>
    <t>店長審查</t>
  </si>
  <si>
    <t>建置開發市調</t>
  </si>
  <si>
    <t>開發學生市場</t>
  </si>
  <si>
    <t>10d</t>
  </si>
  <si>
    <t>開發銀髮族市場</t>
  </si>
  <si>
    <t>測試學生市場</t>
  </si>
  <si>
    <t>測試銀髮族市場</t>
  </si>
  <si>
    <t>建中</t>
  </si>
  <si>
    <t>NT$90.00/工作小時</t>
  </si>
  <si>
    <t>綜合測試一般客源</t>
  </si>
  <si>
    <t>製作學生市場宣傳DM</t>
  </si>
  <si>
    <t>製作銀髮族市場宣傳DM</t>
  </si>
  <si>
    <t>活動名稱</t>
  </si>
  <si>
    <t>工期 (Days)</t>
  </si>
  <si>
    <t>前置任務</t>
  </si>
  <si>
    <t>O</t>
  </si>
  <si>
    <t>M</t>
  </si>
  <si>
    <t>P</t>
  </si>
  <si>
    <t>PERT(Mu)</t>
  </si>
  <si>
    <t>PERT(Sigma)</t>
  </si>
  <si>
    <t>95%C. I.</t>
  </si>
  <si>
    <t>A 挖掘</t>
  </si>
  <si>
    <t>—</t>
  </si>
  <si>
    <t>B 打地基</t>
  </si>
  <si>
    <t>A</t>
  </si>
  <si>
    <t>C 建外牆</t>
  </si>
  <si>
    <t>B</t>
  </si>
  <si>
    <t>D 建屋頂</t>
  </si>
  <si>
    <t>C</t>
  </si>
  <si>
    <t>E 裝外管線</t>
  </si>
  <si>
    <t>F 裝內管線</t>
  </si>
  <si>
    <t>E</t>
  </si>
  <si>
    <t>G 建立外觀側邊牆面</t>
  </si>
  <si>
    <t>D</t>
  </si>
  <si>
    <t>H 噴外牆漆</t>
  </si>
  <si>
    <t>E, G</t>
  </si>
  <si>
    <t>I 電路安裝</t>
  </si>
  <si>
    <t>J 建立內部隔板</t>
  </si>
  <si>
    <t>F, I</t>
  </si>
  <si>
    <t>K 裝地板</t>
  </si>
  <si>
    <t>J</t>
  </si>
  <si>
    <t>L 噴內牆漆</t>
  </si>
  <si>
    <t>M 裝外側製具</t>
  </si>
  <si>
    <t>H</t>
  </si>
  <si>
    <t>N 裝內部製具</t>
  </si>
  <si>
    <t>K, L</t>
  </si>
  <si>
    <t>風險一</t>
  </si>
  <si>
    <t>R1</t>
  </si>
  <si>
    <t>R1 Causes:</t>
  </si>
  <si>
    <t>Plan A for Prevention:</t>
  </si>
  <si>
    <t>Plan B for Mitigation:</t>
  </si>
  <si>
    <t>風險二</t>
  </si>
  <si>
    <t>R2</t>
  </si>
  <si>
    <t>R2 Causes:</t>
  </si>
  <si>
    <t>Project Manager</t>
    <phoneticPr fontId="25" type="noConversion"/>
  </si>
  <si>
    <t>Cliff Wang, Ph.D.</t>
    <phoneticPr fontId="25" type="noConversion"/>
  </si>
  <si>
    <r>
      <rPr>
        <sz val="11"/>
        <color theme="1"/>
        <rFont val="微軟正黑體"/>
        <family val="2"/>
        <charset val="136"/>
        <scheme val="minor"/>
      </rPr>
      <t>描述誰是用戶、以及什麼樣的商業背景？</t>
    </r>
    <r>
      <rPr>
        <sz val="11"/>
        <color theme="1"/>
        <rFont val="Arial"/>
        <family val="2"/>
        <scheme val="minor"/>
      </rPr>
      <t xml:space="preserve"> </t>
    </r>
    <r>
      <rPr>
        <sz val="11"/>
        <color theme="1"/>
        <rFont val="Microsoft JhengHei"/>
        <family val="2"/>
      </rPr>
      <t>專案</t>
    </r>
    <r>
      <rPr>
        <sz val="11"/>
        <color theme="1"/>
        <rFont val="微軟正黑體"/>
        <family val="2"/>
        <charset val="136"/>
        <scheme val="minor"/>
      </rPr>
      <t>要解決什麼樣的商業問題？</t>
    </r>
    <phoneticPr fontId="25" type="noConversion"/>
  </si>
  <si>
    <t>我是專案經理, 負責撰寫 Charter, 該專案….</t>
    <phoneticPr fontId="25" type="noConversion"/>
  </si>
  <si>
    <t>專案管理簡易甘特圖</t>
    <phoneticPr fontId="25" type="noConversion"/>
  </si>
  <si>
    <t>Costs</t>
    <phoneticPr fontId="25" type="noConversion"/>
  </si>
  <si>
    <t>1.1 Define goals</t>
    <phoneticPr fontId="25" type="noConversion"/>
  </si>
  <si>
    <t>1.2 Conduct studies</t>
    <phoneticPr fontId="25" type="noConversion"/>
  </si>
  <si>
    <t>1.3 Establish comms</t>
    <phoneticPr fontId="25" type="noConversion"/>
  </si>
  <si>
    <t>1.4 Develop charter</t>
    <phoneticPr fontId="25" type="noConversion"/>
  </si>
  <si>
    <t>1.5 Set up team</t>
    <phoneticPr fontId="25" type="noConversion"/>
  </si>
  <si>
    <t>2.1 Create schedule</t>
    <phoneticPr fontId="25" type="noConversion"/>
  </si>
  <si>
    <t>2.2 Identify deliverables</t>
    <phoneticPr fontId="25" type="noConversion"/>
  </si>
  <si>
    <t>2.3 Develop budget</t>
    <phoneticPr fontId="25" type="noConversion"/>
  </si>
  <si>
    <t>2.4 Define scope</t>
    <phoneticPr fontId="25" type="noConversion"/>
  </si>
  <si>
    <t>2.5 Identify risks</t>
    <phoneticPr fontId="25" type="noConversion"/>
  </si>
  <si>
    <t>3.1 Execute tasks</t>
    <phoneticPr fontId="25" type="noConversion"/>
  </si>
  <si>
    <t>3.2 Monitor progress</t>
    <phoneticPr fontId="25" type="noConversion"/>
  </si>
  <si>
    <t>3.3 Manage resources</t>
    <phoneticPr fontId="25" type="noConversion"/>
  </si>
  <si>
    <t>3.4 Provide updates</t>
    <phoneticPr fontId="25" type="noConversion"/>
  </si>
  <si>
    <t>3.5 Testing and validation</t>
    <phoneticPr fontId="25" type="noConversion"/>
  </si>
  <si>
    <t>4.1 Monitor progress</t>
    <phoneticPr fontId="25" type="noConversion"/>
  </si>
  <si>
    <t>4.2 Track expenses</t>
    <phoneticPr fontId="25" type="noConversion"/>
  </si>
  <si>
    <t>4.3 Evaluate progress</t>
    <phoneticPr fontId="25" type="noConversion"/>
  </si>
  <si>
    <t>4.4 Address risks</t>
    <phoneticPr fontId="25" type="noConversion"/>
  </si>
  <si>
    <t>4.5 Gather feedback</t>
    <phoneticPr fontId="25" type="noConversion"/>
  </si>
  <si>
    <t>Hayden</t>
    <phoneticPr fontId="25" type="noConversion"/>
  </si>
  <si>
    <t>Jens</t>
    <phoneticPr fontId="25" type="noConversion"/>
  </si>
  <si>
    <t>Nuria</t>
    <phoneticPr fontId="25" type="noConversion"/>
  </si>
  <si>
    <t>Olivia</t>
    <phoneticPr fontId="25" type="noConversion"/>
  </si>
  <si>
    <t>TASK</t>
    <phoneticPr fontId="25" type="noConversion"/>
  </si>
  <si>
    <r>
      <t xml:space="preserve">1. Initiation </t>
    </r>
    <r>
      <rPr>
        <b/>
        <sz val="12"/>
        <color theme="1"/>
        <rFont val="Microsoft JhengHei"/>
        <family val="2"/>
      </rPr>
      <t>起始</t>
    </r>
    <phoneticPr fontId="25" type="noConversion"/>
  </si>
  <si>
    <r>
      <t xml:space="preserve">2. Planning and design </t>
    </r>
    <r>
      <rPr>
        <b/>
        <sz val="12"/>
        <color theme="1"/>
        <rFont val="Microsoft JhengHei"/>
        <family val="2"/>
      </rPr>
      <t>計劃設計</t>
    </r>
    <phoneticPr fontId="25" type="noConversion"/>
  </si>
  <si>
    <r>
      <t xml:space="preserve">3. Execution </t>
    </r>
    <r>
      <rPr>
        <b/>
        <sz val="12"/>
        <color theme="1"/>
        <rFont val="Microsoft JhengHei"/>
        <family val="2"/>
        <charset val="136"/>
      </rPr>
      <t>執行</t>
    </r>
    <phoneticPr fontId="25" type="noConversion"/>
  </si>
  <si>
    <r>
      <t xml:space="preserve">4. Evaluation </t>
    </r>
    <r>
      <rPr>
        <b/>
        <sz val="12"/>
        <color theme="1"/>
        <rFont val="Microsoft JhengHei"/>
        <family val="2"/>
      </rPr>
      <t>評估</t>
    </r>
    <phoneticPr fontId="25" type="noConversion"/>
  </si>
  <si>
    <t>Predesessor</t>
    <phoneticPr fontId="25" type="noConversion"/>
  </si>
  <si>
    <t>2.3SS</t>
    <phoneticPr fontId="25" type="noConversion"/>
  </si>
  <si>
    <t>1.1S+15D</t>
    <phoneticPr fontId="25" type="noConversion"/>
  </si>
  <si>
    <t>3.1F+1D</t>
    <phoneticPr fontId="25" type="noConversion"/>
  </si>
  <si>
    <t>3.2S+5D</t>
    <phoneticPr fontId="25" type="noConversion"/>
  </si>
  <si>
    <t>3.3F+1D</t>
    <phoneticPr fontId="25" type="noConversion"/>
  </si>
  <si>
    <t>3.3SS</t>
    <phoneticPr fontId="25" type="noConversion"/>
  </si>
  <si>
    <t>3.1S+2D</t>
    <phoneticPr fontId="25" type="noConversion"/>
  </si>
  <si>
    <t>4.1F</t>
    <phoneticPr fontId="25" type="noConversion"/>
  </si>
  <si>
    <t>4.2F+1D</t>
    <phoneticPr fontId="25" type="noConversion"/>
  </si>
  <si>
    <t>4.1S+5D</t>
    <phoneticPr fontId="25" type="noConversion"/>
  </si>
  <si>
    <t>4.1S+7D</t>
    <phoneticPr fontId="25" type="noConversion"/>
  </si>
  <si>
    <t>2.2F</t>
    <phoneticPr fontId="25" type="noConversion"/>
  </si>
  <si>
    <t>2.1S+2D</t>
    <phoneticPr fontId="25" type="noConversion"/>
  </si>
  <si>
    <t>1.5S+1D</t>
    <phoneticPr fontId="25" type="noConversion"/>
  </si>
  <si>
    <t>1.1F</t>
    <phoneticPr fontId="25" type="noConversion"/>
  </si>
  <si>
    <t>1.2F</t>
    <phoneticPr fontId="25" type="noConversion"/>
  </si>
  <si>
    <t>1.3F</t>
    <phoneticPr fontId="25" type="noConversion"/>
  </si>
  <si>
    <t>1.2S+1D</t>
    <phoneticPr fontId="25" type="noConversion"/>
  </si>
  <si>
    <t>Start</t>
    <phoneticPr fontId="25" type="noConversion"/>
  </si>
  <si>
    <t>Finish</t>
    <phoneticPr fontId="25" type="noConversion"/>
  </si>
  <si>
    <t>Duration</t>
    <phoneticPr fontId="25" type="noConversion"/>
  </si>
  <si>
    <r>
      <rPr>
        <sz val="11"/>
        <color theme="1"/>
        <rFont val="微軟正黑體"/>
        <family val="2"/>
        <charset val="136"/>
        <scheme val="minor"/>
      </rPr>
      <t>事業策略那些目標</t>
    </r>
    <r>
      <rPr>
        <sz val="11"/>
        <color theme="1"/>
        <rFont val="Arial"/>
        <family val="2"/>
        <scheme val="minor"/>
      </rPr>
      <t>?</t>
    </r>
    <r>
      <rPr>
        <sz val="11"/>
        <color theme="1"/>
        <rFont val="微軟正黑體"/>
        <family val="2"/>
        <charset val="136"/>
        <scheme val="minor"/>
      </rPr>
      <t>如財務</t>
    </r>
    <r>
      <rPr>
        <sz val="11"/>
        <color theme="1"/>
        <rFont val="Arial"/>
        <family val="2"/>
        <scheme val="minor"/>
      </rPr>
      <t>?</t>
    </r>
    <r>
      <rPr>
        <sz val="11"/>
        <color theme="1"/>
        <rFont val="微軟正黑體"/>
        <family val="2"/>
        <charset val="136"/>
        <scheme val="minor"/>
      </rPr>
      <t>流程改進</t>
    </r>
    <r>
      <rPr>
        <sz val="11"/>
        <color theme="1"/>
        <rFont val="Arial"/>
        <family val="2"/>
        <scheme val="minor"/>
      </rPr>
      <t>?</t>
    </r>
    <r>
      <rPr>
        <sz val="11"/>
        <color theme="1"/>
        <rFont val="微軟正黑體"/>
        <family val="2"/>
        <charset val="136"/>
        <scheme val="minor"/>
      </rPr>
      <t>客戶目標</t>
    </r>
    <r>
      <rPr>
        <sz val="11"/>
        <color theme="1"/>
        <rFont val="Arial"/>
        <family val="2"/>
        <scheme val="minor"/>
      </rPr>
      <t>?</t>
    </r>
    <r>
      <rPr>
        <sz val="11"/>
        <color theme="1"/>
        <rFont val="微軟正黑體"/>
        <family val="2"/>
        <charset val="136"/>
        <scheme val="minor"/>
      </rPr>
      <t>學習成效等</t>
    </r>
    <r>
      <rPr>
        <sz val="11"/>
        <color theme="1"/>
        <rFont val="Arial"/>
        <family val="2"/>
        <scheme val="minor"/>
      </rPr>
      <t xml:space="preserve">? e.g. </t>
    </r>
    <r>
      <rPr>
        <sz val="11"/>
        <color theme="1"/>
        <rFont val="微軟正黑體"/>
        <family val="2"/>
        <charset val="136"/>
        <scheme val="minor"/>
      </rPr>
      <t>客戶回購</t>
    </r>
    <r>
      <rPr>
        <sz val="11"/>
        <color theme="1"/>
        <rFont val="Arial"/>
        <family val="2"/>
        <scheme val="minor"/>
      </rPr>
      <t xml:space="preserve">  OKR</t>
    </r>
    <r>
      <rPr>
        <sz val="11"/>
        <color theme="1"/>
        <rFont val="Arial"/>
        <family val="2"/>
        <charset val="136"/>
        <scheme val="minor"/>
      </rPr>
      <t>/KPI</t>
    </r>
    <phoneticPr fontId="25" type="noConversion"/>
  </si>
  <si>
    <r>
      <rPr>
        <sz val="11"/>
        <color theme="1"/>
        <rFont val="Microsoft JhengHei"/>
        <family val="2"/>
        <charset val="136"/>
      </rPr>
      <t>使用</t>
    </r>
    <r>
      <rPr>
        <sz val="11"/>
        <color theme="1"/>
        <rFont val="Arial"/>
        <family val="2"/>
      </rPr>
      <t xml:space="preserve">AI </t>
    </r>
    <r>
      <rPr>
        <sz val="11"/>
        <color theme="1"/>
        <rFont val="Microsoft JhengHei"/>
        <family val="2"/>
      </rPr>
      <t>協作</t>
    </r>
    <phoneticPr fontId="25" type="noConversion"/>
  </si>
  <si>
    <t>John</t>
    <phoneticPr fontId="25" type="noConversion"/>
  </si>
  <si>
    <t>Mary</t>
    <phoneticPr fontId="25" type="noConversion"/>
  </si>
  <si>
    <t>我們要提出什麼解決方案？要做些什麼？用戶會得到什麼樣的功能</t>
    <phoneticPr fontId="25" type="noConversion"/>
  </si>
  <si>
    <t>類型</t>
  </si>
  <si>
    <t>材料標間</t>
  </si>
  <si>
    <t>簡稱</t>
  </si>
  <si>
    <t>群組</t>
  </si>
  <si>
    <t>最大可用量</t>
  </si>
  <si>
    <t>標準工資</t>
  </si>
  <si>
    <t>加班工資</t>
  </si>
  <si>
    <t>成本/使用</t>
  </si>
  <si>
    <t>成本累算方式</t>
  </si>
  <si>
    <t>基準行事曆</t>
  </si>
  <si>
    <t>代碼</t>
  </si>
  <si>
    <t>工時</t>
  </si>
  <si>
    <t>阿</t>
  </si>
  <si>
    <t>100%</t>
  </si>
  <si>
    <t>TWD150.00/h</t>
  </si>
  <si>
    <t>依比例</t>
  </si>
  <si>
    <t>標準</t>
  </si>
  <si>
    <t>小</t>
  </si>
  <si>
    <t>TWD120.00/h</t>
  </si>
  <si>
    <t>曉</t>
  </si>
  <si>
    <t>TWD140.00/h</t>
  </si>
  <si>
    <t>TWD1,200.00/d</t>
  </si>
  <si>
    <t>建</t>
  </si>
  <si>
    <t>TWD90.00/h</t>
  </si>
  <si>
    <t>材料A</t>
  </si>
  <si>
    <t>材料</t>
  </si>
  <si>
    <t>材</t>
  </si>
  <si>
    <t>TWD1000</t>
  </si>
  <si>
    <t>費用B</t>
  </si>
  <si>
    <t>費</t>
  </si>
  <si>
    <t>TWD2000</t>
  </si>
  <si>
    <t>Project Charter</t>
  </si>
  <si>
    <t>Wafer 清洗設備安裝專案</t>
  </si>
  <si>
    <t>1. 專案名稱 (Project Title)</t>
  </si>
  <si>
    <t>2. 專案發起人 (Project Sponsor)</t>
  </si>
  <si>
    <t>[公司名稱] － 設備工程部 / 製造部</t>
  </si>
  <si>
    <t>3. 專案經理 (Project Manager)</t>
  </si>
  <si>
    <t>[你的姓名] － IC 設備工程師</t>
  </si>
  <si>
    <t>4. 專案背景與目標 (Project Background &amp; Objectives)</t>
  </si>
  <si>
    <t>背景 (Background)</t>
  </si>
  <si>
    <t>隨著晶圓廠產能擴增，需安裝新的 Wafer 清洗設備，以提升製程良率與生產效率。本專案負責設備的規劃、運輸、安裝、調試與驗收，確保設備穩定運行並符合製造需求。</t>
  </si>
  <si>
    <t>目標 (Objectives)</t>
  </si>
  <si>
    <r>
      <t>1. 準時安裝</t>
    </r>
    <r>
      <rPr>
        <sz val="11"/>
        <color theme="1"/>
        <rFont val="Arial"/>
        <family val="2"/>
        <scheme val="minor"/>
      </rPr>
      <t>：在 [時間範圍] 內完成設備安裝與調試，達成驗收標準。</t>
    </r>
  </si>
  <si>
    <r>
      <t>2. 合規運行</t>
    </r>
    <r>
      <rPr>
        <sz val="11"/>
        <color theme="1"/>
        <rFont val="Arial"/>
        <family val="2"/>
        <scheme val="minor"/>
      </rPr>
      <t>：確保設備符合 SEMI 標準及 EHS (環境、健康與安全) 要求。</t>
    </r>
  </si>
  <si>
    <r>
      <t>3. 最佳效能</t>
    </r>
    <r>
      <rPr>
        <sz val="11"/>
        <color theme="1"/>
        <rFont val="Arial"/>
        <family val="2"/>
        <scheme val="minor"/>
      </rPr>
      <t xml:space="preserve">：確保清洗設備達成規格要求，提高晶圓製程良率 </t>
    </r>
    <r>
      <rPr>
        <b/>
        <sz val="11"/>
        <color theme="1"/>
        <rFont val="Arial"/>
        <family val="2"/>
        <scheme val="minor"/>
      </rPr>
      <t>X%</t>
    </r>
    <r>
      <rPr>
        <sz val="11"/>
        <color theme="1"/>
        <rFont val="Arial"/>
        <family val="2"/>
        <scheme val="minor"/>
      </rPr>
      <t>。</t>
    </r>
  </si>
  <si>
    <r>
      <t>4. 成本控制</t>
    </r>
    <r>
      <rPr>
        <sz val="11"/>
        <color theme="1"/>
        <rFont val="Arial"/>
        <family val="2"/>
        <scheme val="minor"/>
      </rPr>
      <t xml:space="preserve">：將專案成本控制在 </t>
    </r>
    <r>
      <rPr>
        <b/>
        <sz val="11"/>
        <color theme="1"/>
        <rFont val="Arial"/>
        <family val="2"/>
        <scheme val="minor"/>
      </rPr>
      <t>$XXX,XXX</t>
    </r>
    <r>
      <rPr>
        <sz val="11"/>
        <color theme="1"/>
        <rFont val="Arial"/>
        <family val="2"/>
        <scheme val="minor"/>
      </rPr>
      <t xml:space="preserve"> 以內，並提升 ROI。</t>
    </r>
  </si>
  <si>
    <t>5. 專案範圍 (Project Scope)</t>
  </si>
  <si>
    <t>範圍包含 (In-Scope)</t>
  </si>
  <si>
    <t>✅ 設備選型與技術確認</t>
  </si>
  <si>
    <t>✅ 設備到貨、運輸、安裝與調試 (Hook-up)</t>
  </si>
  <si>
    <t>✅ 設備驗收 (SAT, Site Acceptance Test)</t>
  </si>
  <si>
    <t>✅ 設備運行測試與操作人員訓練</t>
  </si>
  <si>
    <t>範圍不包含 (Out of Scope)</t>
  </si>
  <si>
    <t>❌ 設備研發與設計變更</t>
  </si>
  <si>
    <t>❌ Wafer 生產參數調整 (由製造部門負責)</t>
  </si>
  <si>
    <t>6. 主要里程碑 (Milestones)</t>
  </si>
  <si>
    <t>里程碑</t>
  </si>
  <si>
    <t>預計完成日期</t>
  </si>
  <si>
    <t>設備訂購完成</t>
  </si>
  <si>
    <t>YYYY/MM/DD</t>
  </si>
  <si>
    <t>設備運輸抵達工廠</t>
  </si>
  <si>
    <t>設備安裝開始</t>
  </si>
  <si>
    <t>設備安裝完成</t>
  </si>
  <si>
    <t>設備調試與驗收</t>
  </si>
  <si>
    <t>正式交付生產使用</t>
  </si>
  <si>
    <t>7. 主要風險與應對策略 (Key Risks &amp; Mitigation Strategies)</t>
  </si>
  <si>
    <t>風險</t>
  </si>
  <si>
    <t>影響</t>
  </si>
  <si>
    <t>應對策略</t>
  </si>
  <si>
    <t>設備延遲到貨</t>
  </si>
  <si>
    <t>影響安裝進度</t>
  </si>
  <si>
    <t>提前確認供應鏈進度，預備備用方案</t>
  </si>
  <si>
    <t>設備安裝過程異常</t>
  </si>
  <si>
    <t>影響專案時程</t>
  </si>
  <si>
    <t>與供應商協作，確保技術支援及零件備貨</t>
  </si>
  <si>
    <t>設備驗收未通過</t>
  </si>
  <si>
    <t>延遲正式運行</t>
  </si>
  <si>
    <t>事前測試並確保規格符合標準</t>
  </si>
  <si>
    <t>人員技術不足</t>
  </si>
  <si>
    <t>操作效率下降</t>
  </si>
  <si>
    <t>設備供應商提供培訓，確保人員熟悉操作</t>
  </si>
  <si>
    <t>8. 主要利害關係人 (Key Stakeholders)</t>
  </si>
  <si>
    <t>角色</t>
  </si>
  <si>
    <t>責任</t>
  </si>
  <si>
    <t>專案經理 (Project Manager)</t>
  </si>
  <si>
    <t>負責專案整體執行、進度管理、問題解決</t>
  </si>
  <si>
    <t>設備供應商 (Vendor)</t>
  </si>
  <si>
    <t>提供設備與技術支持，確保安裝順利進行</t>
  </si>
  <si>
    <t>製造部門 (Manufacturing Team)</t>
  </si>
  <si>
    <t>設備最終使用者，負責生產導入與驗證</t>
  </si>
  <si>
    <t>維修工程團隊 (Maintenance Team)</t>
  </si>
  <si>
    <t>負責設備維護、校正與運行優化</t>
  </si>
  <si>
    <t>EHS 團隊 (環安衛部門)</t>
  </si>
  <si>
    <t>確保設備符合安全與環保標準</t>
  </si>
  <si>
    <t>9. 預算 (Budget)</t>
  </si>
  <si>
    <r>
      <t xml:space="preserve">💰 </t>
    </r>
    <r>
      <rPr>
        <b/>
        <sz val="11"/>
        <color theme="1"/>
        <rFont val="Arial"/>
        <family val="2"/>
        <scheme val="minor"/>
      </rPr>
      <t>預估專案總成本</t>
    </r>
    <r>
      <rPr>
        <sz val="11"/>
        <color theme="1"/>
        <rFont val="Arial"/>
        <family val="2"/>
        <scheme val="minor"/>
      </rPr>
      <t>：NT$ XXX,XXX,XXX</t>
    </r>
  </si>
  <si>
    <r>
      <t xml:space="preserve">📌 </t>
    </r>
    <r>
      <rPr>
        <b/>
        <sz val="11"/>
        <color theme="1"/>
        <rFont val="Arial"/>
        <family val="2"/>
        <scheme val="minor"/>
      </rPr>
      <t>主要成本項目</t>
    </r>
    <r>
      <rPr>
        <sz val="11"/>
        <color theme="1"/>
        <rFont val="Arial"/>
        <family val="2"/>
        <scheme val="minor"/>
      </rPr>
      <t>：</t>
    </r>
  </si>
  <si>
    <t>設備採購成本</t>
  </si>
  <si>
    <t>運輸與安裝費用</t>
  </si>
  <si>
    <t>人員培訓與驗證成本</t>
  </si>
  <si>
    <r>
      <t xml:space="preserve">預備金 (Contingency) </t>
    </r>
    <r>
      <rPr>
        <b/>
        <sz val="11"/>
        <color theme="1"/>
        <rFont val="Arial"/>
        <family val="2"/>
        <scheme val="minor"/>
      </rPr>
      <t>X%</t>
    </r>
  </si>
  <si>
    <t>10. 專案成功標準 (Success Criteria)</t>
  </si>
  <si>
    <t>✅ 設備準時安裝並通過驗收 (SAT)</t>
  </si>
  <si>
    <t>✅ 設備運行達成規格要求 (OEE &gt; X%)</t>
  </si>
  <si>
    <t>✅ 成本控制於預算範圍內</t>
  </si>
  <si>
    <t>✅ 符合安全與環保規範</t>
  </si>
  <si>
    <t>我是IC設備工程師, 負責Wafer清洗設備之安裝之專案管理 Project Management, 請幫我擬定 Project Charter?</t>
  </si>
  <si>
    <t>可否依照主要里程碑 (Milestones), 再幫我拆解 WBS?</t>
  </si>
  <si>
    <t>工作分解結構 (WBS)</t>
  </si>
  <si>
    <t>1. 設備訂購完成</t>
  </si>
  <si>
    <t>1.1 需求確認</t>
  </si>
  <si>
    <t>1.1.1 設備規格與技術需求確認</t>
  </si>
  <si>
    <t>1.1.2 供應商評估與選擇</t>
  </si>
  <si>
    <t>1.1.3 內部審核與批准</t>
  </si>
  <si>
    <t>1.2 設備採購</t>
  </si>
  <si>
    <t>1.2.1 簽訂採購合約</t>
  </si>
  <si>
    <t>1.2.2 設定交貨條件與付款條件</t>
  </si>
  <si>
    <t>1.2.3 供應商備料與生產</t>
  </si>
  <si>
    <t>1.2.4 訂製相關零件與配件</t>
  </si>
  <si>
    <t>2. 設備運輸抵達工廠</t>
  </si>
  <si>
    <t>2.1 運輸與物流安排</t>
  </si>
  <si>
    <t>2.1.1 與供應商確認出貨日期</t>
  </si>
  <si>
    <t>2.1.2 國際/國內物流安排</t>
  </si>
  <si>
    <t>2.1.3 設備運輸追蹤</t>
  </si>
  <si>
    <t>2.2 設備到貨檢驗</t>
  </si>
  <si>
    <t>2.2.1 設備清點與完整性檢查</t>
  </si>
  <si>
    <t>2.2.2 物流損壞檢查與報告</t>
  </si>
  <si>
    <t>2.2.3 設備文件與檔案確認</t>
  </si>
  <si>
    <t>3. 設備安裝開始</t>
  </si>
  <si>
    <t>3.1 設備安裝前準備</t>
  </si>
  <si>
    <t>3.1.1 廠內安裝場地確認</t>
  </si>
  <si>
    <t>3.1.2 電力、氣體、排水等基礎設施準備</t>
  </si>
  <si>
    <t>3.1.3 安全施工計劃與EHS審核</t>
  </si>
  <si>
    <t>3.2 設備安裝</t>
  </si>
  <si>
    <t>3.2.1 設備卸載與搬運至安裝區</t>
  </si>
  <si>
    <t>3.2.2 設備組裝與固定</t>
  </si>
  <si>
    <t>3.2.3 水電氣管路接駁 (Hook-up)</t>
  </si>
  <si>
    <t>3.2.4 設備初步測試與功能檢查</t>
  </si>
  <si>
    <t>4. 設備安裝完成</t>
  </si>
  <si>
    <t>4.1 環境設置與安全驗證</t>
  </si>
  <si>
    <t>4.1.1 設備周圍工作區域清理</t>
  </si>
  <si>
    <t>4.1.2 EHS (環境、健康、安全) 標準檢查</t>
  </si>
  <si>
    <t>4.2 設備校正與調試</t>
  </si>
  <si>
    <t>4.2.1 軟體安裝與設定</t>
  </si>
  <si>
    <t>4.2.2 參數校正與調整</t>
  </si>
  <si>
    <t>4.2.3 硬體功能測試 (如機械手臂、流量控制等)</t>
  </si>
  <si>
    <t>5. 設備調試與驗收</t>
  </si>
  <si>
    <t>5.1 初步測試 (Dry Run)</t>
  </si>
  <si>
    <t>5.1.1 空機運轉測試</t>
  </si>
  <si>
    <t>5.1.2 機械動作與控制測試</t>
  </si>
  <si>
    <t>5.1.3 水、氣、化學品流量測試</t>
  </si>
  <si>
    <t>5.2 Site Acceptance Test (SAT)</t>
  </si>
  <si>
    <t>5.2.1 供應商與客戶驗證測試</t>
  </si>
  <si>
    <t>5.2.2 連續生產試運轉</t>
  </si>
  <si>
    <t>5.2.3 設備效能驗證 (OEE, 良率測試)</t>
  </si>
  <si>
    <t>5.2.4 設備異常處理與修正</t>
  </si>
  <si>
    <t>6. 正式交付生產使用</t>
  </si>
  <si>
    <t>6.1 文件與培訓</t>
  </si>
  <si>
    <t>6.1.1 設備操作手冊與SOP撰寫</t>
  </si>
  <si>
    <t>6.1.2 操作人員與維護工程師培訓</t>
  </si>
  <si>
    <t>6.1.3 設備保養計畫與維修指南建立</t>
  </si>
  <si>
    <t>6.2 專案結案</t>
  </si>
  <si>
    <t>6.2.1 交付報告與驗收文件</t>
  </si>
  <si>
    <t>6.2.2 內部驗收會議</t>
  </si>
  <si>
    <t>6.2.3 設備正式移交生產部門</t>
  </si>
  <si>
    <t>WBS 層級結構概覽</t>
  </si>
  <si>
    <r>
      <t xml:space="preserve">📌 </t>
    </r>
    <r>
      <rPr>
        <b/>
        <sz val="11"/>
        <color theme="1"/>
        <rFont val="Arial"/>
        <family val="2"/>
        <scheme val="minor"/>
      </rPr>
      <t>1. 設備訂購完成</t>
    </r>
  </si>
  <si>
    <r>
      <t xml:space="preserve">📌 </t>
    </r>
    <r>
      <rPr>
        <b/>
        <sz val="11"/>
        <color theme="1"/>
        <rFont val="Arial"/>
        <family val="2"/>
        <scheme val="minor"/>
      </rPr>
      <t>2. 設備運輸抵達工廠</t>
    </r>
  </si>
  <si>
    <r>
      <t xml:space="preserve">📌 </t>
    </r>
    <r>
      <rPr>
        <b/>
        <sz val="11"/>
        <color theme="1"/>
        <rFont val="Arial"/>
        <family val="2"/>
        <scheme val="minor"/>
      </rPr>
      <t>3. 設備安裝開始</t>
    </r>
  </si>
  <si>
    <r>
      <t xml:space="preserve">📌 </t>
    </r>
    <r>
      <rPr>
        <b/>
        <sz val="11"/>
        <color theme="1"/>
        <rFont val="Arial"/>
        <family val="2"/>
        <scheme val="minor"/>
      </rPr>
      <t>4. 設備安裝完成</t>
    </r>
  </si>
  <si>
    <r>
      <t xml:space="preserve">📌 </t>
    </r>
    <r>
      <rPr>
        <b/>
        <sz val="11"/>
        <color theme="1"/>
        <rFont val="Arial"/>
        <family val="2"/>
        <scheme val="minor"/>
      </rPr>
      <t>5. 設備調試與驗收</t>
    </r>
  </si>
  <si>
    <r>
      <t xml:space="preserve">📌 </t>
    </r>
    <r>
      <rPr>
        <b/>
        <sz val="11"/>
        <color theme="1"/>
        <rFont val="Arial"/>
        <family val="2"/>
        <scheme val="minor"/>
      </rPr>
      <t>6. 正式交付生產使用</t>
    </r>
  </si>
  <si>
    <r>
      <t xml:space="preserve">這個 </t>
    </r>
    <r>
      <rPr>
        <b/>
        <sz val="11"/>
        <color theme="1"/>
        <rFont val="Arial"/>
        <family val="2"/>
        <scheme val="minor"/>
      </rPr>
      <t>WBS</t>
    </r>
    <r>
      <rPr>
        <sz val="11"/>
        <color theme="1"/>
        <rFont val="Arial"/>
        <family val="2"/>
        <scheme val="minor"/>
      </rPr>
      <t xml:space="preserve"> 可以作為 </t>
    </r>
    <r>
      <rPr>
        <b/>
        <sz val="11"/>
        <color theme="1"/>
        <rFont val="Arial"/>
        <family val="2"/>
        <scheme val="minor"/>
      </rPr>
      <t>專案規劃、進度追蹤與成本管理</t>
    </r>
    <r>
      <rPr>
        <sz val="11"/>
        <color theme="1"/>
        <rFont val="Arial"/>
        <family val="2"/>
        <scheme val="minor"/>
      </rPr>
      <t xml:space="preserve"> 的基礎。如果你需要進一步拆解某個部分，例如 </t>
    </r>
    <r>
      <rPr>
        <b/>
        <sz val="11"/>
        <color theme="1"/>
        <rFont val="Arial"/>
        <family val="2"/>
        <scheme val="minor"/>
      </rPr>
      <t>SAT 測試內容細節</t>
    </r>
    <r>
      <rPr>
        <sz val="11"/>
        <color theme="1"/>
        <rFont val="Arial"/>
        <family val="2"/>
        <scheme val="minor"/>
      </rPr>
      <t xml:space="preserve"> 或 </t>
    </r>
    <r>
      <rPr>
        <b/>
        <sz val="11"/>
        <color theme="1"/>
        <rFont val="Arial"/>
        <family val="2"/>
        <scheme val="minor"/>
      </rPr>
      <t>EHS 標準細項</t>
    </r>
    <r>
      <rPr>
        <sz val="11"/>
        <color theme="1"/>
        <rFont val="Arial"/>
        <family val="2"/>
        <scheme val="minor"/>
      </rPr>
      <t>，請告訴我，我可以再細化！🚀</t>
    </r>
  </si>
  <si>
    <t>請依此WBS, 列出風險管理計畫, 要包含(1)風險識別、(2)定性風險評估、(3)定量風險評估、(4)風險回應規劃及(5)風險監控等5個步驟.</t>
  </si>
  <si>
    <t>Wafer 清洗設備安裝專案 - 風險管理計畫</t>
  </si>
  <si>
    <t>1. 風險識別 (Risk Identification)</t>
  </si>
  <si>
    <t>針對 WBS 各階段可能發生的風險進行識別，包括技術、供應鏈、安裝、驗收及運行風險。</t>
  </si>
  <si>
    <t>WBS 階段</t>
  </si>
  <si>
    <t>潛在風險</t>
  </si>
  <si>
    <t>風險類型</t>
  </si>
  <si>
    <t>供應商延遲交貨</t>
  </si>
  <si>
    <t>時程風險</t>
  </si>
  <si>
    <t>設備規格與製程需求不匹配</t>
  </si>
  <si>
    <t>技術風險</t>
  </si>
  <si>
    <t>運輸過程中設備損壞</t>
  </si>
  <si>
    <t>物流風險</t>
  </si>
  <si>
    <t>進口報關延誤</t>
  </si>
  <si>
    <t>法規風險</t>
  </si>
  <si>
    <t>安裝環境不符合要求 (電力、氣體、排水)</t>
  </si>
  <si>
    <t>設施風險</t>
  </si>
  <si>
    <t>安裝過程發生意外 (人員受傷、設備受損)</t>
  </si>
  <si>
    <t>安全風險</t>
  </si>
  <si>
    <t>設備無法啟動或部分功能異常</t>
  </si>
  <si>
    <t>設備與現有系統不兼容</t>
  </si>
  <si>
    <t>整合風險</t>
  </si>
  <si>
    <t>設備效能不符合規格 (良率/生產速度)</t>
  </si>
  <si>
    <t>性能風險</t>
  </si>
  <si>
    <t>設備故障頻繁，無法穩定運行</t>
  </si>
  <si>
    <t>維護風險</t>
  </si>
  <si>
    <t>操作人員訓練不足，影響生產效率</t>
  </si>
  <si>
    <t>人員風險</t>
  </si>
  <si>
    <t>維護團隊無法快速解決設備故障</t>
  </si>
  <si>
    <t>2. 定性風險評估 (Qualitative Risk Assessment)</t>
  </si>
  <si>
    <r>
      <t xml:space="preserve">使用 </t>
    </r>
    <r>
      <rPr>
        <b/>
        <sz val="11"/>
        <color theme="1"/>
        <rFont val="Arial"/>
        <family val="2"/>
        <scheme val="minor"/>
      </rPr>
      <t>風險矩陣 (Risk Matrix)</t>
    </r>
    <r>
      <rPr>
        <sz val="11"/>
        <color theme="1"/>
        <rFont val="Arial"/>
        <family val="2"/>
        <scheme val="minor"/>
      </rPr>
      <t xml:space="preserve"> 評估風險的 </t>
    </r>
    <r>
      <rPr>
        <b/>
        <sz val="11"/>
        <color theme="1"/>
        <rFont val="Arial"/>
        <family val="2"/>
        <scheme val="minor"/>
      </rPr>
      <t>發生機率 (Probability, P)</t>
    </r>
    <r>
      <rPr>
        <sz val="11"/>
        <color theme="1"/>
        <rFont val="Arial"/>
        <family val="2"/>
        <scheme val="minor"/>
      </rPr>
      <t xml:space="preserve"> 與 </t>
    </r>
    <r>
      <rPr>
        <b/>
        <sz val="11"/>
        <color theme="1"/>
        <rFont val="Arial"/>
        <family val="2"/>
        <scheme val="minor"/>
      </rPr>
      <t>影響程度 (Impact, I)</t>
    </r>
    <r>
      <rPr>
        <sz val="11"/>
        <color theme="1"/>
        <rFont val="Arial"/>
        <family val="2"/>
        <scheme val="minor"/>
      </rPr>
      <t>，並分類優先級。</t>
    </r>
  </si>
  <si>
    <t>風險項目</t>
  </si>
  <si>
    <t>發生機率 (P)</t>
  </si>
  <si>
    <t>影響程度 (I)</t>
  </si>
  <si>
    <t>風險等級</t>
  </si>
  <si>
    <t>高</t>
  </si>
  <si>
    <t>極高 (Critical)</t>
  </si>
  <si>
    <t>設備規格與需求不匹配</t>
  </si>
  <si>
    <t>中</t>
  </si>
  <si>
    <t>高 (High)</t>
  </si>
  <si>
    <t>運輸過程設備損壞</t>
  </si>
  <si>
    <t>低</t>
  </si>
  <si>
    <t>中 (Medium)</t>
  </si>
  <si>
    <t>安裝環境不符合要求</t>
  </si>
  <si>
    <t>設備無法啟動或功能異常</t>
  </si>
  <si>
    <t>設備效能不符合規格</t>
  </si>
  <si>
    <t>維護團隊無法快速解決故障</t>
  </si>
  <si>
    <t>操作人員訓練不足</t>
  </si>
  <si>
    <r>
      <t xml:space="preserve">📌 </t>
    </r>
    <r>
      <rPr>
        <b/>
        <sz val="11"/>
        <color theme="1"/>
        <rFont val="Arial"/>
        <family val="2"/>
        <scheme val="minor"/>
      </rPr>
      <t>優先處理高風險 (Critical/High) 的項目</t>
    </r>
    <r>
      <rPr>
        <sz val="11"/>
        <color theme="1"/>
        <rFont val="Arial"/>
        <family val="2"/>
        <scheme val="minor"/>
      </rPr>
      <t>。</t>
    </r>
  </si>
  <si>
    <t>3. 定量風險評估 (Quantitative Risk Assessment)</t>
  </si>
  <si>
    <r>
      <t xml:space="preserve">針對 </t>
    </r>
    <r>
      <rPr>
        <b/>
        <sz val="11"/>
        <color theme="1"/>
        <rFont val="Arial"/>
        <family val="2"/>
        <scheme val="minor"/>
      </rPr>
      <t>高風險 (Critical/High)</t>
    </r>
    <r>
      <rPr>
        <sz val="11"/>
        <color theme="1"/>
        <rFont val="Arial"/>
        <family val="2"/>
        <scheme val="minor"/>
      </rPr>
      <t xml:space="preserve"> 項目，進行影響量化分析。</t>
    </r>
  </si>
  <si>
    <t>財務影響 (NT$)</t>
  </si>
  <si>
    <t>時程影響 (天數)</t>
  </si>
  <si>
    <t>生產影響 (%)</t>
  </si>
  <si>
    <t>+30天</t>
  </si>
  <si>
    <t>-10% 產能</t>
  </si>
  <si>
    <t>+15天</t>
  </si>
  <si>
    <t>-5% 產能</t>
  </si>
  <si>
    <t>+45天</t>
  </si>
  <si>
    <t>-20% 產能</t>
  </si>
  <si>
    <t>+25天</t>
  </si>
  <si>
    <t>-15% 產能</t>
  </si>
  <si>
    <t>📌 影響較大的風險項目，需優先規劃風險回應策略。</t>
  </si>
  <si>
    <t>4. 風險回應規劃 (Risk Response Planning)</t>
  </si>
  <si>
    <r>
      <t xml:space="preserve">針對高風險項目，制定回應策略，包括 </t>
    </r>
    <r>
      <rPr>
        <b/>
        <sz val="11"/>
        <color theme="1"/>
        <rFont val="Arial"/>
        <family val="2"/>
        <scheme val="minor"/>
      </rPr>
      <t>避免 (Avoid)、減輕 (Mitigate)、轉移 (Transfer)、接受 (Accept)</t>
    </r>
    <r>
      <rPr>
        <sz val="11"/>
        <color theme="1"/>
        <rFont val="Arial"/>
        <family val="2"/>
        <scheme val="minor"/>
      </rPr>
      <t>。</t>
    </r>
  </si>
  <si>
    <t>風險回應策略</t>
  </si>
  <si>
    <t>應對措施</t>
  </si>
  <si>
    <t>減輕 (Mitigate)</t>
  </si>
  <si>
    <t>- 事先與供應商協議延遲罰則</t>
  </si>
  <si>
    <t>- 採取雙供應商策略</t>
  </si>
  <si>
    <t>避免 (Avoid)</t>
  </si>
  <si>
    <t>- 提前與製造團隊及供應商進行技術確認</t>
  </si>
  <si>
    <t>- 進行 FAT (Factory Acceptance Test)</t>
  </si>
  <si>
    <t>- 設定預驗收機制</t>
  </si>
  <si>
    <t>- 供應商提供現場技術支援</t>
  </si>
  <si>
    <t>轉移 (Transfer)</t>
  </si>
  <si>
    <t>- 與供應商簽訂 SLA (服務等級協議)</t>
  </si>
  <si>
    <t>- 增加售後支援條款</t>
  </si>
  <si>
    <r>
      <t xml:space="preserve">📌 </t>
    </r>
    <r>
      <rPr>
        <b/>
        <sz val="11"/>
        <color theme="1"/>
        <rFont val="Arial"/>
        <family val="2"/>
        <scheme val="minor"/>
      </rPr>
      <t>專案管理團隊需確保風險回應措施落實，並監控其效果。</t>
    </r>
  </si>
  <si>
    <t>5. 風險監控 (Risk Monitoring &amp; Control)</t>
  </si>
  <si>
    <t>建立風險監控機制，確保風險管理措施持續有效。</t>
  </si>
  <si>
    <t>監控頻率</t>
  </si>
  <si>
    <t>監控方式</t>
  </si>
  <si>
    <t>應變機制</t>
  </si>
  <si>
    <t>每週</t>
  </si>
  <si>
    <t>供應商進度報告</t>
  </si>
  <si>
    <t>提前確認可能的交貨延遲，通知備案供應商</t>
  </si>
  <si>
    <t>設備到貨前</t>
  </si>
  <si>
    <t>技術審查會議</t>
  </si>
  <si>
    <t>若有偏差，立即與供應商協調修改方案</t>
  </si>
  <si>
    <t>調試階段每日</t>
  </si>
  <si>
    <t>SAT 測試報告</t>
  </si>
  <si>
    <t>設定最低 KPI，未達標則與供應商協商優化</t>
  </si>
  <si>
    <t>安裝階段每日</t>
  </si>
  <si>
    <t>啟動測試</t>
  </si>
  <si>
    <t>若異常發生 3 次以上，立即進行故障根因分析</t>
  </si>
  <si>
    <r>
      <t xml:space="preserve">📌 定期召開 </t>
    </r>
    <r>
      <rPr>
        <b/>
        <sz val="11"/>
        <color theme="1"/>
        <rFont val="Arial"/>
        <family val="2"/>
        <scheme val="minor"/>
      </rPr>
      <t>風險審查會議</t>
    </r>
    <r>
      <rPr>
        <sz val="11"/>
        <color theme="1"/>
        <rFont val="Arial"/>
        <family val="2"/>
        <scheme val="minor"/>
      </rPr>
      <t>，持續監測風險狀況，並適時調整應對策略。</t>
    </r>
  </si>
  <si>
    <t>總結</t>
  </si>
  <si>
    <r>
      <t xml:space="preserve">✅ </t>
    </r>
    <r>
      <rPr>
        <b/>
        <sz val="11"/>
        <color theme="1"/>
        <rFont val="Arial"/>
        <family val="2"/>
        <scheme val="minor"/>
      </rPr>
      <t>風險識別</t>
    </r>
    <r>
      <rPr>
        <sz val="11"/>
        <color theme="1"/>
        <rFont val="Arial"/>
        <family val="2"/>
        <scheme val="minor"/>
      </rPr>
      <t>：針對專案 WBS 各階段可能的風險進行分析</t>
    </r>
  </si>
  <si>
    <r>
      <t xml:space="preserve">✅ </t>
    </r>
    <r>
      <rPr>
        <b/>
        <sz val="11"/>
        <color theme="1"/>
        <rFont val="Arial"/>
        <family val="2"/>
        <scheme val="minor"/>
      </rPr>
      <t>定性評估</t>
    </r>
    <r>
      <rPr>
        <sz val="11"/>
        <color theme="1"/>
        <rFont val="Arial"/>
        <family val="2"/>
        <scheme val="minor"/>
      </rPr>
      <t>：利用風險矩陣確定優先處理風險</t>
    </r>
  </si>
  <si>
    <r>
      <t xml:space="preserve">✅ </t>
    </r>
    <r>
      <rPr>
        <b/>
        <sz val="11"/>
        <color theme="1"/>
        <rFont val="Arial"/>
        <family val="2"/>
        <scheme val="minor"/>
      </rPr>
      <t>定量評估</t>
    </r>
    <r>
      <rPr>
        <sz val="11"/>
        <color theme="1"/>
        <rFont val="Arial"/>
        <family val="2"/>
        <scheme val="minor"/>
      </rPr>
      <t>：量化高風險項目的影響</t>
    </r>
  </si>
  <si>
    <r>
      <t xml:space="preserve">✅ </t>
    </r>
    <r>
      <rPr>
        <b/>
        <sz val="11"/>
        <color theme="1"/>
        <rFont val="Arial"/>
        <family val="2"/>
        <scheme val="minor"/>
      </rPr>
      <t>風險回應</t>
    </r>
    <r>
      <rPr>
        <sz val="11"/>
        <color theme="1"/>
        <rFont val="Arial"/>
        <family val="2"/>
        <scheme val="minor"/>
      </rPr>
      <t>：針對高風險項目設計回應策略</t>
    </r>
  </si>
  <si>
    <r>
      <t xml:space="preserve">✅ </t>
    </r>
    <r>
      <rPr>
        <b/>
        <sz val="11"/>
        <color theme="1"/>
        <rFont val="Arial"/>
        <family val="2"/>
        <scheme val="minor"/>
      </rPr>
      <t>風險監控</t>
    </r>
    <r>
      <rPr>
        <sz val="11"/>
        <color theme="1"/>
        <rFont val="Arial"/>
        <family val="2"/>
        <scheme val="minor"/>
      </rPr>
      <t>：建立監控機制，確保風險應對方案有效</t>
    </r>
  </si>
  <si>
    <r>
      <t xml:space="preserve">這份 </t>
    </r>
    <r>
      <rPr>
        <b/>
        <sz val="11"/>
        <color theme="1"/>
        <rFont val="Arial"/>
        <family val="2"/>
        <scheme val="minor"/>
      </rPr>
      <t>風險管理計畫</t>
    </r>
    <r>
      <rPr>
        <sz val="11"/>
        <color theme="1"/>
        <rFont val="Arial"/>
        <family val="2"/>
        <scheme val="minor"/>
      </rPr>
      <t xml:space="preserve"> 可幫助你 </t>
    </r>
    <r>
      <rPr>
        <b/>
        <sz val="11"/>
        <color theme="1"/>
        <rFont val="Arial"/>
        <family val="2"/>
        <scheme val="minor"/>
      </rPr>
      <t>降低專案失敗的可能性</t>
    </r>
    <r>
      <rPr>
        <sz val="11"/>
        <color theme="1"/>
        <rFont val="Arial"/>
        <family val="2"/>
        <scheme val="minor"/>
      </rPr>
      <t>，確保設備能夠順利安裝、驗收與投入運行。如需進一步優化，請告訴我！🚀</t>
    </r>
  </si>
  <si>
    <t>以上面專案為例, 如何把成本考量納入專案管理</t>
  </si>
  <si>
    <r>
      <t xml:space="preserve">在 </t>
    </r>
    <r>
      <rPr>
        <b/>
        <sz val="11"/>
        <color theme="1"/>
        <rFont val="Arial"/>
        <family val="2"/>
        <scheme val="minor"/>
      </rPr>
      <t>Wafer 清洗設備安裝專案</t>
    </r>
    <r>
      <rPr>
        <sz val="11"/>
        <color theme="1"/>
        <rFont val="Arial"/>
        <family val="2"/>
        <scheme val="minor"/>
      </rPr>
      <t xml:space="preserve"> 中，將 </t>
    </r>
    <r>
      <rPr>
        <b/>
        <sz val="11"/>
        <color theme="1"/>
        <rFont val="Arial"/>
        <family val="2"/>
        <scheme val="minor"/>
      </rPr>
      <t>成本考量納入專案管理</t>
    </r>
    <r>
      <rPr>
        <sz val="11"/>
        <color theme="1"/>
        <rFont val="Arial"/>
        <family val="2"/>
        <scheme val="minor"/>
      </rPr>
      <t xml:space="preserve"> 可以透過以下 </t>
    </r>
    <r>
      <rPr>
        <b/>
        <sz val="11"/>
        <color theme="1"/>
        <rFont val="Arial"/>
        <family val="2"/>
        <scheme val="minor"/>
      </rPr>
      <t>五個關鍵步驟</t>
    </r>
    <r>
      <rPr>
        <sz val="11"/>
        <color theme="1"/>
        <rFont val="Arial"/>
        <family val="2"/>
        <scheme val="minor"/>
      </rPr>
      <t xml:space="preserve"> 來執行：</t>
    </r>
  </si>
  <si>
    <t>1. 成本規劃 (Cost Planning)</t>
  </si>
  <si>
    <t>目的：</t>
  </si>
  <si>
    <t>確保專案所有活動的成本都有合理預算，並能在預算內完成專案。</t>
  </si>
  <si>
    <t>步驟：</t>
  </si>
  <si>
    <t>1. 識別成本項目</t>
  </si>
  <si>
    <r>
      <t xml:space="preserve">依據 </t>
    </r>
    <r>
      <rPr>
        <b/>
        <sz val="11"/>
        <color theme="1"/>
        <rFont val="Arial"/>
        <family val="2"/>
        <scheme val="minor"/>
      </rPr>
      <t>WBS</t>
    </r>
    <r>
      <rPr>
        <sz val="11"/>
        <color theme="1"/>
        <rFont val="Arial"/>
        <family val="2"/>
        <scheme val="minor"/>
      </rPr>
      <t>，列出所有可能的成本項目</t>
    </r>
  </si>
  <si>
    <t>主要包含：</t>
  </si>
  <si>
    <t>物流與運輸成本</t>
  </si>
  <si>
    <t>安裝與調試費用</t>
  </si>
  <si>
    <t>人員培訓與技術支援</t>
  </si>
  <si>
    <t>安全與環保要求</t>
  </si>
  <si>
    <t>維護與保固成本</t>
  </si>
  <si>
    <t>風險預備金 (Contingency Reserve)</t>
  </si>
  <si>
    <t>2. 估算成本 (Cost Estimation)</t>
  </si>
  <si>
    <t>使用歷史數據、專家判斷、供應商報價進行估算</t>
  </si>
  <si>
    <r>
      <t xml:space="preserve">可使用 </t>
    </r>
    <r>
      <rPr>
        <b/>
        <sz val="11"/>
        <color theme="1"/>
        <rFont val="Arial"/>
        <family val="2"/>
        <scheme val="minor"/>
      </rPr>
      <t>三點估算法 (PERT, 三點估算)</t>
    </r>
  </si>
  <si>
    <r>
      <t>最樂觀 (O)</t>
    </r>
    <r>
      <rPr>
        <sz val="11"/>
        <color theme="1"/>
        <rFont val="Arial"/>
        <family val="2"/>
        <scheme val="minor"/>
      </rPr>
      <t>、</t>
    </r>
    <r>
      <rPr>
        <b/>
        <sz val="11"/>
        <color theme="1"/>
        <rFont val="Arial"/>
        <family val="2"/>
        <scheme val="minor"/>
      </rPr>
      <t>最可能 (M)</t>
    </r>
    <r>
      <rPr>
        <sz val="11"/>
        <color theme="1"/>
        <rFont val="Arial"/>
        <family val="2"/>
        <scheme val="minor"/>
      </rPr>
      <t>、</t>
    </r>
    <r>
      <rPr>
        <b/>
        <sz val="11"/>
        <color theme="1"/>
        <rFont val="Arial"/>
        <family val="2"/>
        <scheme val="minor"/>
      </rPr>
      <t>最悲觀 (P)</t>
    </r>
  </si>
  <si>
    <t>例如：設備安裝成本</t>
  </si>
  <si>
    <t>O = $800,000</t>
  </si>
  <si>
    <t>M = $1,000,000</t>
  </si>
  <si>
    <t>P = $1,300,000</t>
  </si>
  <si>
    <r>
      <t xml:space="preserve">預測成本 = (800,000 + 4×1,000,000 + 1,300,000) / 6 = </t>
    </r>
    <r>
      <rPr>
        <b/>
        <sz val="11"/>
        <color theme="1"/>
        <rFont val="Arial"/>
        <family val="2"/>
        <scheme val="minor"/>
      </rPr>
      <t>$1,016,667</t>
    </r>
  </si>
  <si>
    <t>3. 建立專案預算</t>
  </si>
  <si>
    <t>匯總所有成本估算，形成完整專案預算</t>
  </si>
  <si>
    <t>需要考慮：</t>
  </si>
  <si>
    <r>
      <t>直接成本</t>
    </r>
    <r>
      <rPr>
        <sz val="11"/>
        <color theme="1"/>
        <rFont val="Arial"/>
        <family val="2"/>
        <scheme val="minor"/>
      </rPr>
      <t xml:space="preserve"> (材料、人工、設備)</t>
    </r>
  </si>
  <si>
    <r>
      <t>間接成本</t>
    </r>
    <r>
      <rPr>
        <sz val="11"/>
        <color theme="1"/>
        <rFont val="Arial"/>
        <family val="2"/>
        <scheme val="minor"/>
      </rPr>
      <t xml:space="preserve"> (行政費、場地費用)</t>
    </r>
  </si>
  <si>
    <r>
      <t>預備金</t>
    </r>
    <r>
      <rPr>
        <sz val="11"/>
        <color theme="1"/>
        <rFont val="Arial"/>
        <family val="2"/>
        <scheme val="minor"/>
      </rPr>
      <t xml:space="preserve"> (風險緩衝)</t>
    </r>
  </si>
  <si>
    <r>
      <t xml:space="preserve">📌 </t>
    </r>
    <r>
      <rPr>
        <b/>
        <sz val="11"/>
        <color theme="1"/>
        <rFont val="Arial"/>
        <family val="2"/>
        <scheme val="minor"/>
      </rPr>
      <t>範例 - 專案成本預算表</t>
    </r>
  </si>
  <si>
    <t>成本項目</t>
  </si>
  <si>
    <t>預算金額 (NT$)</t>
  </si>
  <si>
    <t>百分比 (%)</t>
  </si>
  <si>
    <t>設備採購</t>
  </si>
  <si>
    <t>物流運輸</t>
  </si>
  <si>
    <t>安裝與調試</t>
  </si>
  <si>
    <t>人員培訓</t>
  </si>
  <si>
    <t>風險預備金</t>
  </si>
  <si>
    <t>維護與保固</t>
  </si>
  <si>
    <t>總計</t>
  </si>
  <si>
    <t>2. 成本控制 (Cost Control)</t>
  </si>
  <si>
    <t>確保專案執行過程中的實際成本不超出預算。</t>
  </si>
  <si>
    <t>控制方法：</t>
  </si>
  <si>
    <t>1. 建立成本基準 (Cost Baseline)</t>
  </si>
  <si>
    <t>以專案預算作為基準，進行成本監控</t>
  </si>
  <si>
    <r>
      <t xml:space="preserve">例如：計劃在 </t>
    </r>
    <r>
      <rPr>
        <b/>
        <sz val="11"/>
        <color theme="1"/>
        <rFont val="Arial"/>
        <family val="2"/>
        <scheme val="minor"/>
      </rPr>
      <t>安裝階段</t>
    </r>
    <r>
      <rPr>
        <sz val="11"/>
        <color theme="1"/>
        <rFont val="Arial"/>
        <family val="2"/>
        <scheme val="minor"/>
      </rPr>
      <t xml:space="preserve"> 消耗 </t>
    </r>
    <r>
      <rPr>
        <b/>
        <sz val="11"/>
        <color theme="1"/>
        <rFont val="Arial"/>
        <family val="2"/>
        <scheme val="minor"/>
      </rPr>
      <t>15% 預算</t>
    </r>
  </si>
  <si>
    <t>2. 成本追蹤 (Cost Tracking)</t>
  </si>
  <si>
    <r>
      <t>EVM (Earned Value Management, 掙值管理)</t>
    </r>
    <r>
      <rPr>
        <sz val="11"/>
        <color theme="1"/>
        <rFont val="Arial"/>
        <family val="2"/>
        <scheme val="minor"/>
      </rPr>
      <t>：</t>
    </r>
  </si>
  <si>
    <r>
      <t>已完工程價值 (EV)</t>
    </r>
    <r>
      <rPr>
        <sz val="11"/>
        <color theme="1"/>
        <rFont val="Arial"/>
        <family val="2"/>
        <scheme val="minor"/>
      </rPr>
      <t>：已完成工作的價值</t>
    </r>
  </si>
  <si>
    <r>
      <t>實際成本 (AC)</t>
    </r>
    <r>
      <rPr>
        <sz val="11"/>
        <color theme="1"/>
        <rFont val="Arial"/>
        <family val="2"/>
        <scheme val="minor"/>
      </rPr>
      <t>：已花費的金額</t>
    </r>
  </si>
  <si>
    <r>
      <t>計劃值 (PV)</t>
    </r>
    <r>
      <rPr>
        <sz val="11"/>
        <color theme="1"/>
        <rFont val="Arial"/>
        <family val="2"/>
        <scheme val="minor"/>
      </rPr>
      <t>：計劃應該完成的價值</t>
    </r>
  </si>
  <si>
    <r>
      <t>成本績效指標 (CPI)</t>
    </r>
    <r>
      <rPr>
        <sz val="11"/>
        <color theme="1"/>
        <rFont val="Arial"/>
        <family val="2"/>
        <scheme val="minor"/>
      </rPr>
      <t>：CPI=EVACCPI = \frac{EV}{AC}CPI=ACEV​</t>
    </r>
  </si>
  <si>
    <r>
      <t xml:space="preserve">若 </t>
    </r>
    <r>
      <rPr>
        <b/>
        <sz val="11"/>
        <color theme="1"/>
        <rFont val="Arial"/>
        <family val="2"/>
        <scheme val="minor"/>
      </rPr>
      <t>CPI &lt; 1</t>
    </r>
    <r>
      <rPr>
        <sz val="11"/>
        <color theme="1"/>
        <rFont val="Arial"/>
        <family val="2"/>
        <scheme val="minor"/>
      </rPr>
      <t>，表示超出預算，需要成本控制</t>
    </r>
  </si>
  <si>
    <t>3. 變更管理</t>
  </si>
  <si>
    <t>若發生成本變更 (如設備追加需求)，需通過變更審批流程</t>
  </si>
  <si>
    <r>
      <t xml:space="preserve">📌 </t>
    </r>
    <r>
      <rPr>
        <b/>
        <sz val="11"/>
        <color theme="1"/>
        <rFont val="Arial"/>
        <family val="2"/>
        <scheme val="minor"/>
      </rPr>
      <t>範例 - 成本績效追蹤</t>
    </r>
  </si>
  <si>
    <t>項目</t>
  </si>
  <si>
    <t>計劃成本 (PV)</t>
  </si>
  <si>
    <t>已完工程價值 (EV)</t>
  </si>
  <si>
    <t>實際成本 (AC)</t>
  </si>
  <si>
    <t>CPI</t>
  </si>
  <si>
    <t>分析：</t>
  </si>
  <si>
    <t>設備採購超出成本 (CPI = 0.95)</t>
  </si>
  <si>
    <t>安裝與調試嚴重超支 (CPI = 0.78)，需控制</t>
  </si>
  <si>
    <t>人員培訓成本節省 (CPI = 1.11)</t>
  </si>
  <si>
    <t>3. 成本風險管理 (Cost Risk Management)</t>
  </si>
  <si>
    <t>預測並降低潛在成本風險。</t>
  </si>
  <si>
    <t>主要風險</t>
  </si>
  <si>
    <t>設備成本超出預算</t>
  </si>
  <si>
    <t>成本超支</t>
  </si>
  <si>
    <t>議價、選擇備選供應商</t>
  </si>
  <si>
    <t>運輸成本上升</t>
  </si>
  <si>
    <t>時程延遲 + 成本超支</t>
  </si>
  <si>
    <t>提前確認運輸方案、避免緊急空運</t>
  </si>
  <si>
    <t>追加設計變更</t>
  </si>
  <si>
    <t>設備重新驗證，影響成本</t>
  </si>
  <si>
    <t>變更前先進行影響分析</t>
  </si>
  <si>
    <t>4. 成本最佳化策略 (Cost Optimization Strategies)</t>
  </si>
  <si>
    <r>
      <t>在不影響品質和時程的前提下，</t>
    </r>
    <r>
      <rPr>
        <b/>
        <sz val="11"/>
        <color theme="1"/>
        <rFont val="Arial"/>
        <family val="2"/>
        <scheme val="minor"/>
      </rPr>
      <t>降低成本</t>
    </r>
    <r>
      <rPr>
        <sz val="11"/>
        <color theme="1"/>
        <rFont val="Arial"/>
        <family val="2"/>
        <scheme val="minor"/>
      </rPr>
      <t>。</t>
    </r>
  </si>
  <si>
    <r>
      <t xml:space="preserve">📌 </t>
    </r>
    <r>
      <rPr>
        <b/>
        <sz val="11"/>
        <color theme="1"/>
        <rFont val="Arial"/>
        <family val="2"/>
        <scheme val="minor"/>
      </rPr>
      <t>常用策略</t>
    </r>
  </si>
  <si>
    <t>成本優化方式</t>
  </si>
  <si>
    <t>具體措施</t>
  </si>
  <si>
    <t>供應鏈管理</t>
  </si>
  <si>
    <t>與多家供應商議價，降低設備與運輸成本</t>
  </si>
  <si>
    <t>提升工作效率</t>
  </si>
  <si>
    <t>優化安裝流程，減少人工成本</t>
  </si>
  <si>
    <t>降低不必要開銷</t>
  </si>
  <si>
    <t>確保變更管理機制，避免無效開支</t>
  </si>
  <si>
    <t>自動化與標準化</t>
  </si>
  <si>
    <t>使用標準化設備與模組，降低維護成本</t>
  </si>
  <si>
    <t>5. 成本監控與報告 (Cost Monitoring &amp; Reporting)</t>
  </si>
  <si>
    <t>確保專案成本符合預算，並在超出時立即應對。</t>
  </si>
  <si>
    <r>
      <t xml:space="preserve">📌 </t>
    </r>
    <r>
      <rPr>
        <b/>
        <sz val="11"/>
        <color theme="1"/>
        <rFont val="Arial"/>
        <family val="2"/>
        <scheme val="minor"/>
      </rPr>
      <t>監控方式</t>
    </r>
  </si>
  <si>
    <r>
      <t>1. 週報 / 月報</t>
    </r>
    <r>
      <rPr>
        <sz val="11"/>
        <color theme="1"/>
        <rFont val="Arial"/>
        <family val="2"/>
        <scheme val="minor"/>
      </rPr>
      <t>：提供專案預算 vs. 實際支出報告</t>
    </r>
  </si>
  <si>
    <r>
      <t>2. 定期審查</t>
    </r>
    <r>
      <rPr>
        <sz val="11"/>
        <color theme="1"/>
        <rFont val="Arial"/>
        <family val="2"/>
        <scheme val="minor"/>
      </rPr>
      <t>：EVM 監控、異常警報機制</t>
    </r>
  </si>
  <si>
    <r>
      <t>3. 變更影響分析</t>
    </r>
    <r>
      <rPr>
        <sz val="11"/>
        <color theme="1"/>
        <rFont val="Arial"/>
        <family val="2"/>
        <scheme val="minor"/>
      </rPr>
      <t>：若有額外成本需求，須通過管理層審批</t>
    </r>
  </si>
  <si>
    <r>
      <t xml:space="preserve">📌 </t>
    </r>
    <r>
      <rPr>
        <b/>
        <sz val="11"/>
        <color theme="1"/>
        <rFont val="Arial"/>
        <family val="2"/>
        <scheme val="minor"/>
      </rPr>
      <t>範例 - 成本報告</t>
    </r>
  </si>
  <si>
    <t>週期</t>
  </si>
  <si>
    <t>預算 (NT$)</t>
  </si>
  <si>
    <t>已使用 (NT$)</t>
  </si>
  <si>
    <t>超支/節省 (%)</t>
  </si>
  <si>
    <t>第 1 週</t>
  </si>
  <si>
    <t>-5% (超支)</t>
  </si>
  <si>
    <t>第 2 週</t>
  </si>
  <si>
    <t>+5% (節省)</t>
  </si>
  <si>
    <r>
      <t xml:space="preserve">✅ </t>
    </r>
    <r>
      <rPr>
        <b/>
        <sz val="11"/>
        <color theme="1"/>
        <rFont val="Arial"/>
        <family val="2"/>
        <scheme val="minor"/>
      </rPr>
      <t>成本規劃</t>
    </r>
    <r>
      <rPr>
        <sz val="11"/>
        <color theme="1"/>
        <rFont val="Arial"/>
        <family val="2"/>
        <scheme val="minor"/>
      </rPr>
      <t>：建立完整預算與預備金</t>
    </r>
  </si>
  <si>
    <r>
      <t xml:space="preserve">✅ </t>
    </r>
    <r>
      <rPr>
        <b/>
        <sz val="11"/>
        <color theme="1"/>
        <rFont val="Arial"/>
        <family val="2"/>
        <scheme val="minor"/>
      </rPr>
      <t>成本控制</t>
    </r>
    <r>
      <rPr>
        <sz val="11"/>
        <color theme="1"/>
        <rFont val="Arial"/>
        <family val="2"/>
        <scheme val="minor"/>
      </rPr>
      <t>：使用 EVM、變更管理、預算追蹤</t>
    </r>
  </si>
  <si>
    <r>
      <t xml:space="preserve">✅ </t>
    </r>
    <r>
      <rPr>
        <b/>
        <sz val="11"/>
        <color theme="1"/>
        <rFont val="Arial"/>
        <family val="2"/>
        <scheme val="minor"/>
      </rPr>
      <t>風險管理</t>
    </r>
    <r>
      <rPr>
        <sz val="11"/>
        <color theme="1"/>
        <rFont val="Arial"/>
        <family val="2"/>
        <scheme val="minor"/>
      </rPr>
      <t>：提前辨識高風險成本項目</t>
    </r>
  </si>
  <si>
    <r>
      <t xml:space="preserve">✅ </t>
    </r>
    <r>
      <rPr>
        <b/>
        <sz val="11"/>
        <color theme="1"/>
        <rFont val="Arial"/>
        <family val="2"/>
        <scheme val="minor"/>
      </rPr>
      <t>成本最佳化</t>
    </r>
    <r>
      <rPr>
        <sz val="11"/>
        <color theme="1"/>
        <rFont val="Arial"/>
        <family val="2"/>
        <scheme val="minor"/>
      </rPr>
      <t>：透過供應鏈管理、自動化來降低成本</t>
    </r>
  </si>
  <si>
    <r>
      <t xml:space="preserve">✅ </t>
    </r>
    <r>
      <rPr>
        <b/>
        <sz val="11"/>
        <color theme="1"/>
        <rFont val="Arial"/>
        <family val="2"/>
        <scheme val="minor"/>
      </rPr>
      <t>監控與報告</t>
    </r>
    <r>
      <rPr>
        <sz val="11"/>
        <color theme="1"/>
        <rFont val="Arial"/>
        <family val="2"/>
        <scheme val="minor"/>
      </rPr>
      <t>：確保成本不超支，並隨時調整策略</t>
    </r>
  </si>
  <si>
    <r>
      <t xml:space="preserve">這樣的成本管理方式，能確保 </t>
    </r>
    <r>
      <rPr>
        <b/>
        <sz val="11"/>
        <color theme="1"/>
        <rFont val="Arial"/>
        <family val="2"/>
        <scheme val="minor"/>
      </rPr>
      <t>Wafer 清洗設備安裝專案</t>
    </r>
    <r>
      <rPr>
        <sz val="11"/>
        <color theme="1"/>
        <rFont val="Arial"/>
        <family val="2"/>
        <scheme val="minor"/>
      </rPr>
      <t xml:space="preserve"> 在 </t>
    </r>
    <r>
      <rPr>
        <b/>
        <sz val="11"/>
        <color theme="1"/>
        <rFont val="Arial"/>
        <family val="2"/>
        <scheme val="minor"/>
      </rPr>
      <t>預算內高效完成</t>
    </r>
    <r>
      <rPr>
        <sz val="11"/>
        <color theme="1"/>
        <rFont val="Arial"/>
        <family val="2"/>
        <scheme val="minor"/>
      </rPr>
      <t>，並降低潛在的財務風險。</t>
    </r>
  </si>
  <si>
    <r>
      <rPr>
        <sz val="11"/>
        <color theme="1"/>
        <rFont val="微軟正黑體"/>
        <family val="2"/>
        <charset val="136"/>
        <scheme val="minor"/>
      </rPr>
      <t>估算公式：預測成本</t>
    </r>
    <r>
      <rPr>
        <sz val="11"/>
        <color theme="1"/>
        <rFont val="Arial"/>
        <family val="2"/>
        <scheme val="minor"/>
      </rPr>
      <t>=(O+4M+P)/6​</t>
    </r>
    <phoneticPr fontId="25" type="noConversion"/>
  </si>
  <si>
    <r>
      <t xml:space="preserve">要計算關鍵路徑（Critical Path）和總工期，我們需要使用 </t>
    </r>
    <r>
      <rPr>
        <b/>
        <sz val="11"/>
        <color theme="1"/>
        <rFont val="Arial"/>
        <family val="2"/>
        <scheme val="minor"/>
      </rPr>
      <t>關鍵路徑法（Critical Path Method, CPM）</t>
    </r>
    <r>
      <rPr>
        <sz val="11"/>
        <color theme="1"/>
        <rFont val="Arial"/>
        <family val="2"/>
        <scheme val="minor"/>
      </rPr>
      <t>。以下是計算的步驟：</t>
    </r>
  </si>
  <si>
    <t>1. 整理資料</t>
  </si>
  <si>
    <t>首先，我們將表格中的資訊轉換為任務名稱、工期（Duration）和前置任務（Predecessor）。以下是表格的翻譯和整理：</t>
  </si>
  <si>
    <t>任務名稱</t>
  </si>
  <si>
    <t>工期 (天)</t>
  </si>
  <si>
    <t>-</t>
  </si>
  <si>
    <t>E 建外窗簾</t>
  </si>
  <si>
    <t>F 建內窗簾</t>
  </si>
  <si>
    <t>G 建近外牆（測量牆面）</t>
  </si>
  <si>
    <t>H 建外牆彩繪</t>
  </si>
  <si>
    <t>J 建近內部暗板</t>
  </si>
  <si>
    <t>K 地板板</t>
  </si>
  <si>
    <t>M 建外側假壁</t>
  </si>
  <si>
    <t>N 建內部假壁</t>
  </si>
  <si>
    <t>2. 繪製任務網絡圖</t>
  </si>
  <si>
    <r>
      <t xml:space="preserve">根據前置任務關係，我們可以繪製任務的依賴網絡圖，並計算每個任務的 </t>
    </r>
    <r>
      <rPr>
        <b/>
        <sz val="11"/>
        <color theme="1"/>
        <rFont val="Arial"/>
        <family val="2"/>
        <scheme val="minor"/>
      </rPr>
      <t>最早開始時間（ES）</t>
    </r>
    <r>
      <rPr>
        <sz val="11"/>
        <color theme="1"/>
        <rFont val="Arial"/>
        <family val="2"/>
        <scheme val="minor"/>
      </rPr>
      <t>、</t>
    </r>
    <r>
      <rPr>
        <b/>
        <sz val="11"/>
        <color theme="1"/>
        <rFont val="Arial"/>
        <family val="2"/>
        <scheme val="minor"/>
      </rPr>
      <t>最早完成時間（EF）</t>
    </r>
    <r>
      <rPr>
        <sz val="11"/>
        <color theme="1"/>
        <rFont val="Arial"/>
        <family val="2"/>
        <scheme val="minor"/>
      </rPr>
      <t>、</t>
    </r>
    <r>
      <rPr>
        <b/>
        <sz val="11"/>
        <color theme="1"/>
        <rFont val="Arial"/>
        <family val="2"/>
        <scheme val="minor"/>
      </rPr>
      <t>最晚開始時間（LS）</t>
    </r>
    <r>
      <rPr>
        <sz val="11"/>
        <color theme="1"/>
        <rFont val="Arial"/>
        <family val="2"/>
        <scheme val="minor"/>
      </rPr>
      <t xml:space="preserve"> 和 </t>
    </r>
    <r>
      <rPr>
        <b/>
        <sz val="11"/>
        <color theme="1"/>
        <rFont val="Arial"/>
        <family val="2"/>
        <scheme val="minor"/>
      </rPr>
      <t>最晚完成時間（LF）</t>
    </r>
    <r>
      <rPr>
        <sz val="11"/>
        <color theme="1"/>
        <rFont val="Arial"/>
        <family val="2"/>
        <scheme val="minor"/>
      </rPr>
      <t>。關鍵路徑是浮動時間（Slack）為 0 的路徑。</t>
    </r>
  </si>
  <si>
    <t>正向計算（Forward Pass）：計算 ES 和 EF</t>
  </si>
  <si>
    <r>
      <t>ES（Earliest Start）</t>
    </r>
    <r>
      <rPr>
        <sz val="11"/>
        <color theme="1"/>
        <rFont val="Arial"/>
        <family val="2"/>
        <scheme val="minor"/>
      </rPr>
      <t>：任務最早可以開始的時間。</t>
    </r>
  </si>
  <si>
    <r>
      <t>EF（Earliest Finish）</t>
    </r>
    <r>
      <rPr>
        <sz val="11"/>
        <color theme="1"/>
        <rFont val="Arial"/>
        <family val="2"/>
        <scheme val="minor"/>
      </rPr>
      <t>：任務最早可以完成的時間，EF = ES + 工期。</t>
    </r>
  </si>
  <si>
    <t>從 A 開始：</t>
  </si>
  <si>
    <r>
      <t>A</t>
    </r>
    <r>
      <rPr>
        <sz val="11"/>
        <color theme="1"/>
        <rFont val="Arial"/>
        <family val="2"/>
        <scheme val="minor"/>
      </rPr>
      <t>：ES = 0, EF = 0 + 1 = 1</t>
    </r>
  </si>
  <si>
    <r>
      <t>B</t>
    </r>
    <r>
      <rPr>
        <sz val="11"/>
        <color theme="1"/>
        <rFont val="Arial"/>
        <family val="2"/>
        <scheme val="minor"/>
      </rPr>
      <t>（前置 A）：ES = 1, EF = 1 + 4 = 5</t>
    </r>
  </si>
  <si>
    <r>
      <t>C</t>
    </r>
    <r>
      <rPr>
        <sz val="11"/>
        <color theme="1"/>
        <rFont val="Arial"/>
        <family val="2"/>
        <scheme val="minor"/>
      </rPr>
      <t>（前置 B）：ES = 5, EF = 5 + 10 = 15</t>
    </r>
  </si>
  <si>
    <r>
      <t>D</t>
    </r>
    <r>
      <rPr>
        <sz val="11"/>
        <color theme="1"/>
        <rFont val="Arial"/>
        <family val="2"/>
        <scheme val="minor"/>
      </rPr>
      <t>（前置 C）：ES = 15, EF = 15 + 6 = 21</t>
    </r>
  </si>
  <si>
    <r>
      <t>E</t>
    </r>
    <r>
      <rPr>
        <sz val="11"/>
        <color theme="1"/>
        <rFont val="Arial"/>
        <family val="2"/>
        <scheme val="minor"/>
      </rPr>
      <t>（前置 C）：ES = 15, EF = 15 + 4 = 19</t>
    </r>
  </si>
  <si>
    <r>
      <t>F</t>
    </r>
    <r>
      <rPr>
        <sz val="11"/>
        <color theme="1"/>
        <rFont val="Arial"/>
        <family val="2"/>
        <scheme val="minor"/>
      </rPr>
      <t>（前置 E）：ES = 19, EF = 19 + 5 = 24</t>
    </r>
  </si>
  <si>
    <r>
      <t>G</t>
    </r>
    <r>
      <rPr>
        <sz val="11"/>
        <color theme="1"/>
        <rFont val="Arial"/>
        <family val="2"/>
        <scheme val="minor"/>
      </rPr>
      <t>（前置 D）：ES = 21, EF = 21 + 7 = 28</t>
    </r>
  </si>
  <si>
    <r>
      <t>H</t>
    </r>
    <r>
      <rPr>
        <sz val="11"/>
        <color theme="1"/>
        <rFont val="Arial"/>
        <family val="2"/>
        <scheme val="minor"/>
      </rPr>
      <t>（前置 E, G）：E 的 EF = 19, G 的 EF = 28，需取最大值，所以 ES = 28, EF = 28 + 9 = 37</t>
    </r>
  </si>
  <si>
    <r>
      <t>I</t>
    </r>
    <r>
      <rPr>
        <sz val="11"/>
        <color theme="1"/>
        <rFont val="Arial"/>
        <family val="2"/>
        <scheme val="minor"/>
      </rPr>
      <t>（前置 C）：ES = 15, EF = 15 + 7 = 22</t>
    </r>
  </si>
  <si>
    <r>
      <t>J</t>
    </r>
    <r>
      <rPr>
        <sz val="11"/>
        <color theme="1"/>
        <rFont val="Arial"/>
        <family val="2"/>
        <scheme val="minor"/>
      </rPr>
      <t>（前置 F, I）：F 的 EF = 24, I 的 EF = 22，需取最大值，所以 ES = 24, EF = 24 + 8 = 32</t>
    </r>
  </si>
  <si>
    <r>
      <t>K</t>
    </r>
    <r>
      <rPr>
        <sz val="11"/>
        <color theme="1"/>
        <rFont val="Arial"/>
        <family val="2"/>
        <scheme val="minor"/>
      </rPr>
      <t>（前置 J）：ES = 32, EF = 32 + 4 = 36</t>
    </r>
  </si>
  <si>
    <r>
      <t>L</t>
    </r>
    <r>
      <rPr>
        <sz val="11"/>
        <color theme="1"/>
        <rFont val="Arial"/>
        <family val="2"/>
        <scheme val="minor"/>
      </rPr>
      <t>（前置 J）：ES = 32, EF = 32 + 5 = 37</t>
    </r>
  </si>
  <si>
    <r>
      <t>M</t>
    </r>
    <r>
      <rPr>
        <sz val="11"/>
        <color theme="1"/>
        <rFont val="Arial"/>
        <family val="2"/>
        <scheme val="minor"/>
      </rPr>
      <t>（前置 H）：ES = 37, EF = 37 + 2 = 39</t>
    </r>
  </si>
  <si>
    <r>
      <t>N</t>
    </r>
    <r>
      <rPr>
        <sz val="11"/>
        <color theme="1"/>
        <rFont val="Arial"/>
        <family val="2"/>
        <scheme val="minor"/>
      </rPr>
      <t>（前置 K, L）：K 的 EF = 36, L 的 EF = 37，需取最大值，所以 ES = 37, EF = 37 + 6 = 43</t>
    </r>
  </si>
  <si>
    <r>
      <t xml:space="preserve">正向計算後，專案的最早完成時間是 </t>
    </r>
    <r>
      <rPr>
        <b/>
        <sz val="11"/>
        <color theme="1"/>
        <rFont val="Arial"/>
        <family val="2"/>
        <scheme val="minor"/>
      </rPr>
      <t>43 天</t>
    </r>
    <r>
      <rPr>
        <sz val="11"/>
        <color theme="1"/>
        <rFont val="Arial"/>
        <family val="2"/>
        <scheme val="minor"/>
      </rPr>
      <t>（N 的 EF）。</t>
    </r>
  </si>
  <si>
    <t>反向計算（Backward Pass）：計算 LS 和 LF</t>
  </si>
  <si>
    <r>
      <t>LF（Latest Finish）</t>
    </r>
    <r>
      <rPr>
        <sz val="11"/>
        <color theme="1"/>
        <rFont val="Arial"/>
        <family val="2"/>
        <scheme val="minor"/>
      </rPr>
      <t>：任務最晚必須完成的時間。</t>
    </r>
  </si>
  <si>
    <r>
      <t>LS（Latest Start）</t>
    </r>
    <r>
      <rPr>
        <sz val="11"/>
        <color theme="1"/>
        <rFont val="Arial"/>
        <family val="2"/>
        <scheme val="minor"/>
      </rPr>
      <t>：任務最晚可以開始的時間，LS = LF - 工期。</t>
    </r>
  </si>
  <si>
    <t>從最後一個任務 N 開始，假設 LF = EF = 43（因為這是專案結束點）：</t>
  </si>
  <si>
    <r>
      <t>N</t>
    </r>
    <r>
      <rPr>
        <sz val="11"/>
        <color theme="1"/>
        <rFont val="Arial"/>
        <family val="2"/>
        <scheme val="minor"/>
      </rPr>
      <t>：LF = 43, LS = 43 - 6 = 37</t>
    </r>
  </si>
  <si>
    <r>
      <t>K</t>
    </r>
    <r>
      <rPr>
        <sz val="11"/>
        <color theme="1"/>
        <rFont val="Arial"/>
        <family val="2"/>
        <scheme val="minor"/>
      </rPr>
      <t>（後置 N）：LF = 37, LS = 37 - 4 = 33</t>
    </r>
  </si>
  <si>
    <r>
      <t>L</t>
    </r>
    <r>
      <rPr>
        <sz val="11"/>
        <color theme="1"/>
        <rFont val="Arial"/>
        <family val="2"/>
        <scheme val="minor"/>
      </rPr>
      <t>（後置 N）：LF = 37, LS = 37 - 5 = 32</t>
    </r>
  </si>
  <si>
    <r>
      <t>J</t>
    </r>
    <r>
      <rPr>
        <sz val="11"/>
        <color theme="1"/>
        <rFont val="Arial"/>
        <family val="2"/>
        <scheme val="minor"/>
      </rPr>
      <t>（後置 K, L）：K 的 LS = 33, L 的 LS = 32，需取最小值，所以 LF = 32, LS = 32 - 8 = 24</t>
    </r>
  </si>
  <si>
    <r>
      <t>F</t>
    </r>
    <r>
      <rPr>
        <sz val="11"/>
        <color theme="1"/>
        <rFont val="Arial"/>
        <family val="2"/>
        <scheme val="minor"/>
      </rPr>
      <t>（後置 J）：LF = 24, LS = 24 - 5 = 19</t>
    </r>
  </si>
  <si>
    <r>
      <t>I</t>
    </r>
    <r>
      <rPr>
        <sz val="11"/>
        <color theme="1"/>
        <rFont val="Arial"/>
        <family val="2"/>
        <scheme val="minor"/>
      </rPr>
      <t>（後置 J）：LF = 24, LS = 24 - 7 = 17</t>
    </r>
  </si>
  <si>
    <r>
      <t>M</t>
    </r>
    <r>
      <rPr>
        <sz val="11"/>
        <color theme="1"/>
        <rFont val="Arial"/>
        <family val="2"/>
        <scheme val="minor"/>
      </rPr>
      <t>（後置 N）：LF = 43, LS = 43 - 2 = 41</t>
    </r>
  </si>
  <si>
    <r>
      <t>H</t>
    </r>
    <r>
      <rPr>
        <sz val="11"/>
        <color theme="1"/>
        <rFont val="Arial"/>
        <family val="2"/>
        <scheme val="minor"/>
      </rPr>
      <t>（後置 M）：LF = 41, LS = 41 - 9 = 32</t>
    </r>
  </si>
  <si>
    <r>
      <t>G</t>
    </r>
    <r>
      <rPr>
        <sz val="11"/>
        <color theme="1"/>
        <rFont val="Arial"/>
        <family val="2"/>
        <scheme val="minor"/>
      </rPr>
      <t>（後置 H）：LF = 32, LS = 32 - 7 = 25</t>
    </r>
  </si>
  <si>
    <r>
      <t>D</t>
    </r>
    <r>
      <rPr>
        <sz val="11"/>
        <color theme="1"/>
        <rFont val="Arial"/>
        <family val="2"/>
        <scheme val="minor"/>
      </rPr>
      <t>（後置 G）：LF = 25, LS = 25 - 6 = 19</t>
    </r>
  </si>
  <si>
    <r>
      <t>E</t>
    </r>
    <r>
      <rPr>
        <sz val="11"/>
        <color theme="1"/>
        <rFont val="Arial"/>
        <family val="2"/>
        <scheme val="minor"/>
      </rPr>
      <t>（後置 F, H）：F 的 LF = 24, H 的 LF = 32，需取最小值，所以 LF = 24, LS = 24 - 4 = 20</t>
    </r>
  </si>
  <si>
    <r>
      <t>C</t>
    </r>
    <r>
      <rPr>
        <sz val="11"/>
        <color theme="1"/>
        <rFont val="Arial"/>
        <family val="2"/>
        <scheme val="minor"/>
      </rPr>
      <t>（後置 D, E, I）：D 的 LF = 25, E 的 LF = 24, I 的 LF = 24，需取最小值，所以 LF = 24, LS = 24 - 10 = 14</t>
    </r>
  </si>
  <si>
    <r>
      <t>B</t>
    </r>
    <r>
      <rPr>
        <sz val="11"/>
        <color theme="1"/>
        <rFont val="Arial"/>
        <family val="2"/>
        <scheme val="minor"/>
      </rPr>
      <t>（後置 C）：LF = 14, LS = 14 - 4 = 10</t>
    </r>
  </si>
  <si>
    <r>
      <t>A</t>
    </r>
    <r>
      <rPr>
        <sz val="11"/>
        <color theme="1"/>
        <rFont val="Arial"/>
        <family val="2"/>
        <scheme val="minor"/>
      </rPr>
      <t>（後置 B）：LF = 10, LS = 10 - 1 = 9</t>
    </r>
  </si>
  <si>
    <t>3. 計算浮動時間（Slack）並確定關鍵路徑</t>
  </si>
  <si>
    <t>浮動時間 = LS - ES（或 LF - EF）。浮動時間為 0 的任務在關鍵路徑上。</t>
  </si>
  <si>
    <t>任務</t>
  </si>
  <si>
    <t>ES</t>
  </si>
  <si>
    <t>EF</t>
  </si>
  <si>
    <t>LS</t>
  </si>
  <si>
    <t>LF</t>
  </si>
  <si>
    <t>浮動時間</t>
  </si>
  <si>
    <t>F</t>
  </si>
  <si>
    <t>G</t>
  </si>
  <si>
    <t>I</t>
  </si>
  <si>
    <t>K</t>
  </si>
  <si>
    <t>L</t>
  </si>
  <si>
    <t>N</t>
  </si>
  <si>
    <r>
      <t>浮動時間為 0 的任務是：</t>
    </r>
    <r>
      <rPr>
        <b/>
        <sz val="11"/>
        <color theme="1"/>
        <rFont val="Arial"/>
        <family val="2"/>
        <scheme val="minor"/>
      </rPr>
      <t>F → J → L → N</t>
    </r>
    <r>
      <rPr>
        <sz val="11"/>
        <color theme="1"/>
        <rFont val="Arial"/>
        <family val="2"/>
        <scheme val="minor"/>
      </rPr>
      <t>。</t>
    </r>
  </si>
  <si>
    <t>4. 關鍵路徑和總工期</t>
  </si>
  <si>
    <r>
      <t>關鍵路徑</t>
    </r>
    <r>
      <rPr>
        <sz val="11"/>
        <color theme="1"/>
        <rFont val="Arial"/>
        <family val="2"/>
        <scheme val="minor"/>
      </rPr>
      <t>：要找到關鍵路徑，我們需要追蹤浮動時間為 0 的路徑，並考慮它們的前置任務。從 N 回溯：</t>
    </r>
  </si>
  <si>
    <t>N ← L ← J ← F</t>
  </si>
  <si>
    <t>F 的前置是 E，E 的浮動時間不是 0，但我們繼續回溯：E ← C ← B ← A。</t>
  </si>
  <si>
    <r>
      <t xml:space="preserve">檢查這條路徑的浮動時間：A → B → C → E → F → J → L → N 的總工期是： 1 + 4 + 10 + 4 + 5 + 8 + 5 + 6 = </t>
    </r>
    <r>
      <rPr>
        <b/>
        <sz val="11"/>
        <color theme="1"/>
        <rFont val="Arial"/>
        <family val="2"/>
        <scheme val="minor"/>
      </rPr>
      <t>43 天</t>
    </r>
    <r>
      <rPr>
        <sz val="11"/>
        <color theme="1"/>
        <rFont val="Arial"/>
        <family val="2"/>
        <scheme val="minor"/>
      </rPr>
      <t>。</t>
    </r>
  </si>
  <si>
    <r>
      <t xml:space="preserve">這條路徑中，F → J → L → N 是浮動為 0 的核心部分，但為了完整性，關鍵路徑通常包括從頭到尾的路徑，因此是 </t>
    </r>
    <r>
      <rPr>
        <b/>
        <sz val="11"/>
        <color theme="1"/>
        <rFont val="Arial"/>
        <family val="2"/>
        <scheme val="minor"/>
      </rPr>
      <t>A → B → C → E → F → J → L → N</t>
    </r>
    <r>
      <rPr>
        <sz val="11"/>
        <color theme="1"/>
        <rFont val="Arial"/>
        <family val="2"/>
        <scheme val="minor"/>
      </rPr>
      <t>。</t>
    </r>
  </si>
  <si>
    <r>
      <t>總工期</t>
    </r>
    <r>
      <rPr>
        <sz val="11"/>
        <color theme="1"/>
        <rFont val="Arial"/>
        <family val="2"/>
        <scheme val="minor"/>
      </rPr>
      <t xml:space="preserve">：根據正向計算，專案的總工期是 </t>
    </r>
    <r>
      <rPr>
        <b/>
        <sz val="11"/>
        <color theme="1"/>
        <rFont val="Arial"/>
        <family val="2"/>
        <scheme val="minor"/>
      </rPr>
      <t>43 天</t>
    </r>
    <r>
      <rPr>
        <sz val="11"/>
        <color theme="1"/>
        <rFont val="Arial"/>
        <family val="2"/>
        <scheme val="minor"/>
      </rPr>
      <t>。</t>
    </r>
  </si>
  <si>
    <t>最終答案</t>
  </si>
  <si>
    <r>
      <t>關鍵路徑</t>
    </r>
    <r>
      <rPr>
        <sz val="11"/>
        <color theme="1"/>
        <rFont val="Arial"/>
        <family val="2"/>
        <scheme val="minor"/>
      </rPr>
      <t>：A → B → C → E → F → J → L → N</t>
    </r>
  </si>
  <si>
    <r>
      <t>總工期</t>
    </r>
    <r>
      <rPr>
        <sz val="11"/>
        <color theme="1"/>
        <rFont val="Arial"/>
        <family val="2"/>
        <scheme val="minor"/>
      </rPr>
      <t>：43 天</t>
    </r>
  </si>
  <si>
    <r>
      <t xml:space="preserve">AI </t>
    </r>
    <r>
      <rPr>
        <sz val="11"/>
        <color theme="1"/>
        <rFont val="Microsoft JhengHei"/>
        <family val="2"/>
      </rPr>
      <t>協作</t>
    </r>
    <phoneticPr fontId="25" type="noConversion"/>
  </si>
  <si>
    <t>請幫我算出關鍵要徑 Critical Path 與總共幾天?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</si>
</sst>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quot;$&quot;* #,##0.00_-;_-&quot;$&quot;* &quot;-&quot;??_-;_-@_-"/>
    <numFmt numFmtId="176" formatCode="_(* #,##0.00_);_(* \(#,##0.00\);_(* &quot;-&quot;??_);_(@_)"/>
    <numFmt numFmtId="177" formatCode="m/d/yy;@"/>
    <numFmt numFmtId="178" formatCode="ddd\,\ m/d/yyyy"/>
    <numFmt numFmtId="179" formatCode="mmm\ d\,\ yyyy"/>
    <numFmt numFmtId="180" formatCode="d"/>
    <numFmt numFmtId="181" formatCode="0.0"/>
    <numFmt numFmtId="182" formatCode="_-&quot;$&quot;* #,##0_-;\-&quot;$&quot;* #,##0_-;_-&quot;$&quot;* &quot;-&quot;??_-;_-@_-"/>
    <numFmt numFmtId="183" formatCode="&quot;NT$&quot;#,##0.00_);&quot;(NT$&quot;#,##0.00\)"/>
  </numFmts>
  <fonts count="45">
    <font>
      <sz val="11"/>
      <color theme="1"/>
      <name val="Arial"/>
      <family val="2"/>
      <scheme val="minor"/>
    </font>
    <font>
      <sz val="10"/>
      <name val="Arial"/>
      <family val="2"/>
      <scheme val="minor"/>
    </font>
    <font>
      <u/>
      <sz val="11"/>
      <color indexed="12"/>
      <name val="Arial"/>
      <family val="2"/>
    </font>
    <font>
      <sz val="11"/>
      <name val="Arial"/>
      <family val="2"/>
      <scheme val="minor"/>
    </font>
    <font>
      <sz val="11"/>
      <color theme="1"/>
      <name val="Arial"/>
      <family val="2"/>
      <scheme val="minor"/>
    </font>
    <font>
      <sz val="14"/>
      <color theme="1"/>
      <name val="Arial"/>
      <family val="2"/>
      <scheme val="minor"/>
    </font>
    <font>
      <b/>
      <sz val="22"/>
      <color theme="1" tint="0.34998626667073579"/>
      <name val="Arial Black"/>
      <family val="2"/>
      <scheme val="major"/>
    </font>
    <font>
      <b/>
      <sz val="11"/>
      <color theme="1" tint="0.499984740745262"/>
      <name val="Arial"/>
      <family val="2"/>
      <scheme val="minor"/>
    </font>
    <font>
      <sz val="10"/>
      <color theme="1" tint="0.499984740745262"/>
      <name val="Arial"/>
      <family val="2"/>
    </font>
    <font>
      <sz val="11"/>
      <color theme="0"/>
      <name val="Arial"/>
      <family val="2"/>
      <scheme val="minor"/>
    </font>
    <font>
      <sz val="10"/>
      <name val="Arial"/>
      <family val="2"/>
    </font>
    <font>
      <b/>
      <sz val="20"/>
      <color theme="4" tint="-0.249977111117893"/>
      <name val="Arial"/>
      <family val="2"/>
    </font>
    <font>
      <sz val="11"/>
      <color theme="1"/>
      <name val="Arial"/>
      <family val="2"/>
    </font>
    <font>
      <sz val="16"/>
      <color theme="1"/>
      <name val="Arial"/>
      <family val="2"/>
      <scheme val="minor"/>
    </font>
    <font>
      <b/>
      <sz val="11"/>
      <name val="Arial"/>
      <family val="2"/>
      <scheme val="minor"/>
    </font>
    <font>
      <sz val="10"/>
      <color theme="1"/>
      <name val="Arial"/>
      <family val="2"/>
      <scheme val="minor"/>
    </font>
    <font>
      <b/>
      <sz val="10"/>
      <color theme="1"/>
      <name val="Arial"/>
      <family val="2"/>
      <scheme val="minor"/>
    </font>
    <font>
      <b/>
      <sz val="8"/>
      <name val="Arial"/>
      <family val="2"/>
      <scheme val="minor"/>
    </font>
    <font>
      <b/>
      <sz val="8"/>
      <color theme="1"/>
      <name val="Arial"/>
      <family val="2"/>
      <scheme val="minor"/>
    </font>
    <font>
      <b/>
      <sz val="12"/>
      <color theme="1"/>
      <name val="Arial"/>
      <family val="2"/>
      <scheme val="minor"/>
    </font>
    <font>
      <i/>
      <sz val="10"/>
      <color theme="1"/>
      <name val="Arial"/>
      <family val="2"/>
      <scheme val="minor"/>
    </font>
    <font>
      <sz val="10"/>
      <color theme="1" tint="0.499984740745262"/>
      <name val="Arial"/>
      <family val="2"/>
      <scheme val="minor"/>
    </font>
    <font>
      <b/>
      <sz val="16"/>
      <color theme="9"/>
      <name val="Arial"/>
      <family val="2"/>
      <scheme val="minor"/>
    </font>
    <font>
      <b/>
      <sz val="16"/>
      <color theme="9"/>
      <name val="Arial Black"/>
      <family val="2"/>
      <scheme val="major"/>
    </font>
    <font>
      <sz val="11"/>
      <color theme="1"/>
      <name val="Arial Black"/>
      <family val="2"/>
      <scheme val="major"/>
    </font>
    <font>
      <sz val="9"/>
      <name val="細明體"/>
      <family val="3"/>
      <charset val="136"/>
      <scheme val="minor"/>
    </font>
    <font>
      <b/>
      <sz val="40"/>
      <color theme="9"/>
      <name val="Microsoft JhengHei"/>
      <family val="2"/>
    </font>
    <font>
      <sz val="9"/>
      <name val="新細明體"/>
      <family val="2"/>
      <charset val="136"/>
      <scheme val="minor"/>
    </font>
    <font>
      <b/>
      <sz val="12"/>
      <color indexed="8"/>
      <name val="新細明體"/>
      <family val="1"/>
      <charset val="136"/>
    </font>
    <font>
      <sz val="12"/>
      <color indexed="8"/>
      <name val="新細明體"/>
      <family val="1"/>
      <charset val="136"/>
    </font>
    <font>
      <sz val="12"/>
      <color indexed="10"/>
      <name val="新細明體"/>
      <family val="1"/>
      <charset val="136"/>
    </font>
    <font>
      <b/>
      <sz val="11"/>
      <color rgb="FF000000"/>
      <name val="Times New Roman"/>
      <family val="1"/>
    </font>
    <font>
      <sz val="11"/>
      <color rgb="FF000000"/>
      <name val="Times New Roman"/>
      <family val="1"/>
    </font>
    <font>
      <sz val="11"/>
      <color theme="1"/>
      <name val="Arial"/>
      <family val="2"/>
      <charset val="136"/>
    </font>
    <font>
      <sz val="11"/>
      <color theme="1"/>
      <name val="微軟正黑體"/>
      <family val="2"/>
      <charset val="136"/>
      <scheme val="minor"/>
    </font>
    <font>
      <sz val="11"/>
      <color theme="1"/>
      <name val="Microsoft JhengHei"/>
      <family val="2"/>
    </font>
    <font>
      <sz val="11"/>
      <color theme="1"/>
      <name val="Arial"/>
      <family val="2"/>
      <charset val="136"/>
      <scheme val="minor"/>
    </font>
    <font>
      <sz val="11"/>
      <color theme="1"/>
      <name val="Microsoft JhengHei"/>
      <family val="2"/>
      <charset val="136"/>
    </font>
    <font>
      <b/>
      <sz val="16"/>
      <color rgb="FFFF0000"/>
      <name val="Arial"/>
      <family val="2"/>
    </font>
    <font>
      <b/>
      <sz val="12"/>
      <color theme="1"/>
      <name val="Microsoft JhengHei"/>
      <family val="2"/>
    </font>
    <font>
      <b/>
      <sz val="12"/>
      <color theme="1"/>
      <name val="Microsoft JhengHei"/>
      <family val="2"/>
      <charset val="136"/>
    </font>
    <font>
      <b/>
      <sz val="24"/>
      <color theme="1"/>
      <name val="Arial"/>
      <family val="2"/>
      <scheme val="minor"/>
    </font>
    <font>
      <b/>
      <sz val="18"/>
      <color theme="1"/>
      <name val="Arial"/>
      <family val="2"/>
      <scheme val="minor"/>
    </font>
    <font>
      <b/>
      <sz val="13.5"/>
      <color theme="1"/>
      <name val="Arial"/>
      <family val="2"/>
      <scheme val="minor"/>
    </font>
    <font>
      <b/>
      <sz val="11"/>
      <color theme="1"/>
      <name val="Arial"/>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0" tint="-4.9989318521683403E-2"/>
        <bgColor theme="4"/>
      </patternFill>
    </fill>
    <fill>
      <patternFill patternType="solid">
        <fgColor theme="0" tint="-0.14996795556505021"/>
        <bgColor indexed="64"/>
      </patternFill>
    </fill>
    <fill>
      <patternFill patternType="solid">
        <fgColor indexed="27"/>
        <bgColor indexed="41"/>
      </patternFill>
    </fill>
  </fills>
  <borders count="25">
    <border>
      <left/>
      <right/>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3743705557422"/>
      </left>
      <right style="thin">
        <color theme="0" tint="-0.14993743705557422"/>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style="thin">
        <color theme="5" tint="0.59996337778862885"/>
      </top>
      <bottom style="thin">
        <color theme="5" tint="0.59996337778862885"/>
      </bottom>
      <diagonal/>
    </border>
    <border>
      <left/>
      <right/>
      <top/>
      <bottom style="thin">
        <color theme="4" tint="0.59996337778862885"/>
      </bottom>
      <diagonal/>
    </border>
    <border>
      <left/>
      <right/>
      <top style="thin">
        <color theme="4" tint="0.59996337778862885"/>
      </top>
      <bottom style="thin">
        <color theme="4" tint="0.59996337778862885"/>
      </bottom>
      <diagonal/>
    </border>
    <border>
      <left/>
      <right/>
      <top style="thin">
        <color theme="6" tint="0.59996337778862885"/>
      </top>
      <bottom style="thin">
        <color theme="6" tint="0.59996337778862885"/>
      </bottom>
      <diagonal/>
    </border>
    <border>
      <left/>
      <right/>
      <top style="thin">
        <color theme="8" tint="0.59996337778862885"/>
      </top>
      <bottom style="thin">
        <color theme="8" tint="0.59996337778862885"/>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right/>
      <top style="thin">
        <color theme="0" tint="-4.9989318521683403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top/>
      <bottom style="thin">
        <color theme="1" tint="0.499984740745262"/>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hair">
        <color indexed="8"/>
      </left>
      <right style="hair">
        <color indexed="8"/>
      </right>
      <top style="hair">
        <color indexed="8"/>
      </top>
      <bottom style="hair">
        <color indexed="8"/>
      </bottom>
      <diagonal/>
    </border>
  </borders>
  <cellStyleXfs count="15">
    <xf numFmtId="0" fontId="0" fillId="0" borderId="0"/>
    <xf numFmtId="0" fontId="2" fillId="0" borderId="0" applyNumberFormat="0" applyFill="0" applyBorder="0" applyAlignment="0" applyProtection="0">
      <alignment vertical="top"/>
      <protection locked="0"/>
    </xf>
    <xf numFmtId="9" fontId="4" fillId="0" borderId="0" applyFont="0" applyFill="0" applyBorder="0" applyAlignment="0" applyProtection="0"/>
    <xf numFmtId="0" fontId="9" fillId="0" borderId="0"/>
    <xf numFmtId="176" fontId="4" fillId="0" borderId="2" applyFont="0" applyFill="0" applyAlignment="0" applyProtection="0"/>
    <xf numFmtId="0" fontId="6" fillId="0" borderId="0" applyNumberFormat="0" applyFill="0" applyBorder="0" applyAlignment="0" applyProtection="0"/>
    <xf numFmtId="0" fontId="5" fillId="0" borderId="0" applyNumberFormat="0" applyFill="0" applyAlignment="0" applyProtection="0"/>
    <xf numFmtId="0" fontId="5" fillId="0" borderId="0" applyNumberFormat="0" applyFill="0" applyProtection="0">
      <alignment vertical="top"/>
    </xf>
    <xf numFmtId="0" fontId="4" fillId="0" borderId="0" applyNumberFormat="0" applyFill="0" applyProtection="0">
      <alignment horizontal="right" indent="1"/>
    </xf>
    <xf numFmtId="178" fontId="4" fillId="0" borderId="2">
      <alignment horizontal="center" vertical="center"/>
    </xf>
    <xf numFmtId="177" fontId="4" fillId="0" borderId="1" applyFill="0">
      <alignment horizontal="center" vertical="center"/>
    </xf>
    <xf numFmtId="0" fontId="4" fillId="0" borderId="1" applyFill="0">
      <alignment horizontal="center" vertical="center"/>
    </xf>
    <xf numFmtId="0" fontId="4" fillId="0" borderId="1" applyFill="0">
      <alignment horizontal="left" vertical="center" indent="2"/>
    </xf>
    <xf numFmtId="0" fontId="29" fillId="0" borderId="0"/>
    <xf numFmtId="44" fontId="4" fillId="0" borderId="0" applyFont="0" applyFill="0" applyBorder="0" applyAlignment="0" applyProtection="0">
      <alignment vertical="center"/>
    </xf>
  </cellStyleXfs>
  <cellXfs count="166">
    <xf numFmtId="0" fontId="0" fillId="0" borderId="0" xfId="0"/>
    <xf numFmtId="0" fontId="1" fillId="0" borderId="0" xfId="0" applyFont="1"/>
    <xf numFmtId="0" fontId="0" fillId="0" borderId="0" xfId="0" applyAlignment="1">
      <alignment horizontal="center"/>
    </xf>
    <xf numFmtId="0" fontId="0" fillId="0" borderId="0" xfId="0" applyAlignment="1">
      <alignment horizontal="right" vertical="center"/>
    </xf>
    <xf numFmtId="0" fontId="8" fillId="0" borderId="0" xfId="1" applyFont="1" applyAlignment="1" applyProtection="1"/>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9" fillId="0" borderId="0" xfId="3"/>
    <xf numFmtId="0" fontId="9" fillId="0" borderId="0" xfId="3" applyAlignment="1">
      <alignment wrapText="1"/>
    </xf>
    <xf numFmtId="0" fontId="9" fillId="0" borderId="0" xfId="0" applyFont="1" applyAlignment="1">
      <alignment horizontal="center"/>
    </xf>
    <xf numFmtId="0" fontId="7" fillId="0" borderId="0" xfId="0" applyFont="1"/>
    <xf numFmtId="0" fontId="3" fillId="0" borderId="0" xfId="0" applyFont="1" applyAlignment="1">
      <alignment horizontal="center" vertical="center"/>
    </xf>
    <xf numFmtId="0" fontId="11" fillId="0" borderId="0" xfId="0" applyFont="1"/>
    <xf numFmtId="0" fontId="10" fillId="0" borderId="0" xfId="0" applyFont="1"/>
    <xf numFmtId="0" fontId="10" fillId="0" borderId="0" xfId="0" applyFont="1" applyAlignment="1">
      <alignment horizontal="center"/>
    </xf>
    <xf numFmtId="0" fontId="10" fillId="0" borderId="0" xfId="0" applyFont="1" applyAlignment="1">
      <alignment horizontal="center" vertical="center"/>
    </xf>
    <xf numFmtId="0" fontId="12" fillId="0" borderId="0" xfId="0" applyFont="1"/>
    <xf numFmtId="0" fontId="13" fillId="0" borderId="0" xfId="0" applyFont="1"/>
    <xf numFmtId="0" fontId="14" fillId="0" borderId="0" xfId="0" applyFont="1" applyAlignment="1">
      <alignment horizontal="left" indent="1"/>
    </xf>
    <xf numFmtId="0" fontId="4" fillId="0" borderId="0" xfId="0" applyFont="1"/>
    <xf numFmtId="0" fontId="4" fillId="0" borderId="0" xfId="8">
      <alignment horizontal="right" indent="1"/>
    </xf>
    <xf numFmtId="0" fontId="4" fillId="0" borderId="0" xfId="0" applyFont="1" applyAlignment="1">
      <alignment horizontal="center"/>
    </xf>
    <xf numFmtId="0" fontId="1" fillId="0" borderId="0" xfId="1" applyFont="1" applyAlignment="1" applyProtection="1">
      <alignment horizontal="left" vertical="top" indent="1"/>
    </xf>
    <xf numFmtId="0" fontId="4" fillId="0" borderId="0" xfId="0" applyFont="1" applyAlignment="1">
      <alignment horizontal="left" indent="1"/>
    </xf>
    <xf numFmtId="180" fontId="17" fillId="12" borderId="20" xfId="0" applyNumberFormat="1" applyFont="1" applyFill="1" applyBorder="1" applyAlignment="1">
      <alignment horizontal="center" vertical="center"/>
    </xf>
    <xf numFmtId="180" fontId="17" fillId="12" borderId="18" xfId="0" applyNumberFormat="1" applyFont="1" applyFill="1" applyBorder="1" applyAlignment="1">
      <alignment horizontal="center" vertical="center"/>
    </xf>
    <xf numFmtId="180" fontId="17" fillId="12" borderId="19" xfId="0" applyNumberFormat="1" applyFont="1" applyFill="1" applyBorder="1" applyAlignment="1">
      <alignment horizontal="center" vertical="center"/>
    </xf>
    <xf numFmtId="0" fontId="18" fillId="2" borderId="17" xfId="0" applyFont="1" applyFill="1" applyBorder="1" applyAlignment="1">
      <alignment horizontal="center" vertical="center" shrinkToFit="1"/>
    </xf>
    <xf numFmtId="0" fontId="18" fillId="2" borderId="14"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0" fontId="15" fillId="0" borderId="0" xfId="0" applyFont="1"/>
    <xf numFmtId="0" fontId="15" fillId="0" borderId="0" xfId="0" applyFont="1" applyAlignment="1">
      <alignment wrapText="1"/>
    </xf>
    <xf numFmtId="0" fontId="4" fillId="0" borderId="3" xfId="0" applyFont="1" applyBorder="1" applyAlignment="1">
      <alignment vertical="center"/>
    </xf>
    <xf numFmtId="0" fontId="19" fillId="6" borderId="0" xfId="0" applyFont="1" applyFill="1" applyAlignment="1">
      <alignment horizontal="left" vertical="center" indent="1"/>
    </xf>
    <xf numFmtId="0" fontId="15" fillId="6" borderId="0" xfId="11" applyFont="1" applyFill="1" applyBorder="1" applyAlignment="1">
      <alignment vertical="center"/>
    </xf>
    <xf numFmtId="9" fontId="1" fillId="6" borderId="0" xfId="2" applyFont="1" applyFill="1" applyBorder="1" applyAlignment="1">
      <alignment horizontal="center" vertical="center"/>
    </xf>
    <xf numFmtId="177" fontId="15" fillId="6" borderId="0" xfId="0" applyNumberFormat="1" applyFont="1" applyFill="1" applyAlignment="1">
      <alignment horizontal="center" vertical="center"/>
    </xf>
    <xf numFmtId="177" fontId="1" fillId="6" borderId="0" xfId="0" applyNumberFormat="1" applyFont="1" applyFill="1" applyAlignment="1">
      <alignment horizontal="center" vertical="center"/>
    </xf>
    <xf numFmtId="0" fontId="4" fillId="0" borderId="12" xfId="0" applyFont="1" applyBorder="1" applyAlignment="1">
      <alignment vertical="center"/>
    </xf>
    <xf numFmtId="0" fontId="4" fillId="0" borderId="0" xfId="0" applyFont="1" applyAlignment="1">
      <alignment vertical="center"/>
    </xf>
    <xf numFmtId="0" fontId="15" fillId="3" borderId="6" xfId="12" applyFont="1" applyFill="1" applyBorder="1">
      <alignment horizontal="left" vertical="center" indent="2"/>
    </xf>
    <xf numFmtId="0" fontId="15" fillId="3" borderId="6" xfId="11" applyFont="1" applyFill="1" applyBorder="1" applyAlignment="1">
      <alignment vertical="center"/>
    </xf>
    <xf numFmtId="9" fontId="1" fillId="3" borderId="6" xfId="2" applyFont="1" applyFill="1" applyBorder="1" applyAlignment="1">
      <alignment horizontal="center" vertical="center"/>
    </xf>
    <xf numFmtId="177" fontId="15" fillId="3" borderId="6" xfId="10" applyFont="1" applyFill="1" applyBorder="1">
      <alignment horizontal="center" vertical="center"/>
    </xf>
    <xf numFmtId="0" fontId="4" fillId="0" borderId="4" xfId="0" applyFont="1" applyBorder="1" applyAlignment="1">
      <alignment vertical="center"/>
    </xf>
    <xf numFmtId="0" fontId="15" fillId="3" borderId="7" xfId="12" applyFont="1" applyFill="1" applyBorder="1">
      <alignment horizontal="left" vertical="center" indent="2"/>
    </xf>
    <xf numFmtId="0" fontId="15" fillId="3" borderId="7" xfId="11" applyFont="1" applyFill="1" applyBorder="1" applyAlignment="1">
      <alignment vertical="center"/>
    </xf>
    <xf numFmtId="9" fontId="1" fillId="3" borderId="7" xfId="2" applyFont="1" applyFill="1" applyBorder="1" applyAlignment="1">
      <alignment horizontal="center" vertical="center"/>
    </xf>
    <xf numFmtId="177" fontId="15" fillId="3" borderId="7" xfId="10" applyFont="1" applyFill="1" applyBorder="1">
      <alignment horizontal="center" vertical="center"/>
    </xf>
    <xf numFmtId="0" fontId="4" fillId="0" borderId="4" xfId="0" applyFont="1" applyBorder="1" applyAlignment="1">
      <alignment horizontal="right" vertical="center"/>
    </xf>
    <xf numFmtId="0" fontId="19" fillId="7" borderId="0" xfId="0" applyFont="1" applyFill="1" applyAlignment="1">
      <alignment horizontal="left" vertical="center" indent="1"/>
    </xf>
    <xf numFmtId="0" fontId="15" fillId="7" borderId="0" xfId="11" applyFont="1" applyFill="1" applyBorder="1" applyAlignment="1">
      <alignment vertical="center"/>
    </xf>
    <xf numFmtId="9" fontId="1" fillId="7" borderId="0" xfId="2" applyFont="1" applyFill="1" applyBorder="1" applyAlignment="1">
      <alignment horizontal="center" vertical="center"/>
    </xf>
    <xf numFmtId="177" fontId="15" fillId="7" borderId="0" xfId="0" applyNumberFormat="1" applyFont="1" applyFill="1" applyAlignment="1">
      <alignment horizontal="center" vertical="center"/>
    </xf>
    <xf numFmtId="177" fontId="1" fillId="7" borderId="0" xfId="0" applyNumberFormat="1" applyFont="1" applyFill="1" applyAlignment="1">
      <alignment horizontal="center" vertical="center"/>
    </xf>
    <xf numFmtId="0" fontId="15" fillId="4" borderId="5" xfId="12" applyFont="1" applyFill="1" applyBorder="1">
      <alignment horizontal="left" vertical="center" indent="2"/>
    </xf>
    <xf numFmtId="0" fontId="15" fillId="4" borderId="5" xfId="11" applyFont="1" applyFill="1" applyBorder="1" applyAlignment="1">
      <alignment vertical="center"/>
    </xf>
    <xf numFmtId="9" fontId="1" fillId="4" borderId="5" xfId="2" applyFont="1" applyFill="1" applyBorder="1" applyAlignment="1">
      <alignment horizontal="center" vertical="center"/>
    </xf>
    <xf numFmtId="177" fontId="15" fillId="4" borderId="5" xfId="10" applyFont="1" applyFill="1" applyBorder="1">
      <alignment horizontal="center" vertical="center"/>
    </xf>
    <xf numFmtId="0" fontId="19" fillId="8" borderId="0" xfId="0" applyFont="1" applyFill="1" applyAlignment="1">
      <alignment horizontal="left" vertical="center" indent="1"/>
    </xf>
    <xf numFmtId="0" fontId="15" fillId="8" borderId="0" xfId="11" applyFont="1" applyFill="1" applyBorder="1" applyAlignment="1">
      <alignment vertical="center"/>
    </xf>
    <xf numFmtId="9" fontId="1" fillId="8" borderId="0" xfId="2" applyFont="1" applyFill="1" applyBorder="1" applyAlignment="1">
      <alignment horizontal="center" vertical="center"/>
    </xf>
    <xf numFmtId="177" fontId="15" fillId="8" borderId="0" xfId="0" applyNumberFormat="1" applyFont="1" applyFill="1" applyAlignment="1">
      <alignment horizontal="center" vertical="center"/>
    </xf>
    <xf numFmtId="177" fontId="1" fillId="8" borderId="0" xfId="0" applyNumberFormat="1" applyFont="1" applyFill="1" applyAlignment="1">
      <alignment horizontal="center" vertical="center"/>
    </xf>
    <xf numFmtId="0" fontId="4" fillId="0" borderId="11" xfId="0" applyFont="1" applyBorder="1" applyAlignment="1">
      <alignment vertical="center"/>
    </xf>
    <xf numFmtId="0" fontId="15" fillId="5" borderId="8" xfId="12" applyFont="1" applyFill="1" applyBorder="1">
      <alignment horizontal="left" vertical="center" indent="2"/>
    </xf>
    <xf numFmtId="0" fontId="15" fillId="5" borderId="8" xfId="11" applyFont="1" applyFill="1" applyBorder="1" applyAlignment="1">
      <alignment vertical="center"/>
    </xf>
    <xf numFmtId="9" fontId="1" fillId="5" borderId="8" xfId="2" applyFont="1" applyFill="1" applyBorder="1" applyAlignment="1">
      <alignment horizontal="center" vertical="center"/>
    </xf>
    <xf numFmtId="177" fontId="15" fillId="5" borderId="8" xfId="10" applyFont="1" applyFill="1" applyBorder="1">
      <alignment horizontal="center" vertical="center"/>
    </xf>
    <xf numFmtId="0" fontId="19" fillId="9" borderId="0" xfId="0" applyFont="1" applyFill="1" applyAlignment="1">
      <alignment horizontal="left" vertical="center" indent="1"/>
    </xf>
    <xf numFmtId="0" fontId="15" fillId="9" borderId="0" xfId="11" applyFont="1" applyFill="1" applyBorder="1" applyAlignment="1">
      <alignment vertical="center"/>
    </xf>
    <xf numFmtId="9" fontId="1" fillId="9" borderId="0" xfId="2" applyFont="1" applyFill="1" applyBorder="1" applyAlignment="1">
      <alignment horizontal="center" vertical="center"/>
    </xf>
    <xf numFmtId="177" fontId="15" fillId="9" borderId="0" xfId="0" applyNumberFormat="1" applyFont="1" applyFill="1" applyAlignment="1">
      <alignment horizontal="center" vertical="center"/>
    </xf>
    <xf numFmtId="177" fontId="1" fillId="9" borderId="0" xfId="0" applyNumberFormat="1" applyFont="1" applyFill="1" applyAlignment="1">
      <alignment horizontal="center" vertical="center"/>
    </xf>
    <xf numFmtId="0" fontId="4" fillId="0" borderId="10" xfId="0" applyFont="1" applyBorder="1" applyAlignment="1">
      <alignment vertical="center"/>
    </xf>
    <xf numFmtId="0" fontId="15" fillId="10" borderId="9" xfId="12" applyFont="1" applyFill="1" applyBorder="1">
      <alignment horizontal="left" vertical="center" indent="2"/>
    </xf>
    <xf numFmtId="0" fontId="15" fillId="10" borderId="9" xfId="11" applyFont="1" applyFill="1" applyBorder="1" applyAlignment="1">
      <alignment vertical="center"/>
    </xf>
    <xf numFmtId="9" fontId="1" fillId="10" borderId="9" xfId="2" applyFont="1" applyFill="1" applyBorder="1" applyAlignment="1">
      <alignment horizontal="center" vertical="center"/>
    </xf>
    <xf numFmtId="177" fontId="15" fillId="10" borderId="9" xfId="10" applyFont="1" applyFill="1" applyBorder="1">
      <alignment horizontal="center" vertical="center"/>
    </xf>
    <xf numFmtId="0" fontId="15" fillId="0" borderId="0" xfId="12" applyFont="1" applyBorder="1">
      <alignment horizontal="left" vertical="center" indent="2"/>
    </xf>
    <xf numFmtId="0" fontId="15" fillId="0" borderId="0" xfId="11" applyFont="1" applyBorder="1" applyAlignment="1">
      <alignment vertical="center"/>
    </xf>
    <xf numFmtId="9" fontId="1" fillId="0" borderId="0" xfId="2" applyFont="1" applyBorder="1" applyAlignment="1">
      <alignment horizontal="center" vertical="center"/>
    </xf>
    <xf numFmtId="177" fontId="15" fillId="0" borderId="0" xfId="10" applyFont="1" applyBorder="1">
      <alignment horizontal="center" vertical="center"/>
    </xf>
    <xf numFmtId="0" fontId="20" fillId="2" borderId="0" xfId="0" applyFont="1" applyFill="1" applyAlignment="1">
      <alignment horizontal="left" vertical="center" indent="1"/>
    </xf>
    <xf numFmtId="0" fontId="20" fillId="2" borderId="0" xfId="0" applyFont="1" applyFill="1" applyAlignment="1">
      <alignment vertical="center"/>
    </xf>
    <xf numFmtId="9" fontId="1" fillId="2" borderId="0" xfId="2" applyFont="1" applyFill="1" applyBorder="1" applyAlignment="1">
      <alignment horizontal="center" vertical="center"/>
    </xf>
    <xf numFmtId="177" fontId="21" fillId="2" borderId="0" xfId="0" applyNumberFormat="1" applyFont="1" applyFill="1" applyAlignment="1">
      <alignment horizontal="left" vertical="center"/>
    </xf>
    <xf numFmtId="177" fontId="1" fillId="2" borderId="0" xfId="0" applyNumberFormat="1" applyFont="1" applyFill="1" applyAlignment="1">
      <alignment horizontal="center" vertical="center"/>
    </xf>
    <xf numFmtId="0" fontId="4" fillId="2" borderId="0" xfId="0" applyFont="1" applyFill="1" applyAlignment="1">
      <alignment vertical="center"/>
    </xf>
    <xf numFmtId="0" fontId="22" fillId="0" borderId="0" xfId="6" applyFont="1" applyAlignment="1">
      <alignment horizontal="left" vertical="center" indent="1"/>
    </xf>
    <xf numFmtId="0" fontId="22" fillId="0" borderId="0" xfId="7" applyFont="1" applyAlignment="1">
      <alignment horizontal="left" vertical="center" indent="1"/>
    </xf>
    <xf numFmtId="0" fontId="26" fillId="0" borderId="0" xfId="5" applyFont="1" applyAlignment="1">
      <alignment horizontal="left"/>
    </xf>
    <xf numFmtId="0" fontId="28" fillId="0" borderId="0" xfId="0" applyFont="1" applyAlignment="1">
      <alignment horizontal="center" vertical="center"/>
    </xf>
    <xf numFmtId="0" fontId="28" fillId="0" borderId="0" xfId="0" applyFont="1" applyAlignment="1">
      <alignment vertical="center"/>
    </xf>
    <xf numFmtId="0" fontId="0" fillId="0" borderId="0" xfId="0" applyAlignment="1">
      <alignment vertical="center"/>
    </xf>
    <xf numFmtId="0" fontId="0" fillId="0" borderId="0" xfId="13" applyFont="1"/>
    <xf numFmtId="0" fontId="30" fillId="0" borderId="0" xfId="13" applyFont="1"/>
    <xf numFmtId="0" fontId="31" fillId="0" borderId="22" xfId="0" applyFont="1" applyBorder="1" applyAlignment="1">
      <alignment horizontal="center" vertical="center" wrapText="1" readingOrder="1"/>
    </xf>
    <xf numFmtId="0" fontId="31" fillId="0" borderId="23" xfId="0" applyFont="1" applyBorder="1" applyAlignment="1">
      <alignment horizontal="center" vertical="center" wrapText="1" readingOrder="1"/>
    </xf>
    <xf numFmtId="0" fontId="31" fillId="0" borderId="0" xfId="0" applyFont="1" applyAlignment="1">
      <alignment horizontal="center" vertical="center" wrapText="1" readingOrder="1"/>
    </xf>
    <xf numFmtId="0" fontId="32" fillId="0" borderId="22" xfId="0" applyFont="1" applyBorder="1" applyAlignment="1">
      <alignment horizontal="left" vertical="center" wrapText="1" readingOrder="1"/>
    </xf>
    <xf numFmtId="0" fontId="32" fillId="0" borderId="22" xfId="0" applyFont="1" applyBorder="1" applyAlignment="1">
      <alignment horizontal="center" vertical="center" wrapText="1" readingOrder="1"/>
    </xf>
    <xf numFmtId="181" fontId="0" fillId="0" borderId="0" xfId="0" applyNumberFormat="1" applyAlignment="1">
      <alignment horizontal="center" vertical="center"/>
    </xf>
    <xf numFmtId="0" fontId="0" fillId="0" borderId="0" xfId="0" quotePrefix="1" applyAlignment="1">
      <alignment horizontal="left"/>
    </xf>
    <xf numFmtId="0" fontId="0" fillId="0" borderId="0" xfId="0" applyAlignment="1">
      <alignment horizontal="left"/>
    </xf>
    <xf numFmtId="0" fontId="36" fillId="0" borderId="0" xfId="0" applyFont="1"/>
    <xf numFmtId="0" fontId="33" fillId="0" borderId="0" xfId="0" applyFont="1"/>
    <xf numFmtId="0" fontId="35" fillId="0" borderId="0" xfId="0" applyFont="1"/>
    <xf numFmtId="182" fontId="15" fillId="3" borderId="0" xfId="14" applyNumberFormat="1" applyFont="1" applyFill="1" applyBorder="1" applyAlignment="1">
      <alignment horizontal="center" vertical="center"/>
    </xf>
    <xf numFmtId="182" fontId="1" fillId="6" borderId="0" xfId="0" applyNumberFormat="1" applyFont="1" applyFill="1" applyAlignment="1">
      <alignment horizontal="center" vertical="center"/>
    </xf>
    <xf numFmtId="182" fontId="15" fillId="3" borderId="0" xfId="10" applyNumberFormat="1" applyFont="1" applyFill="1" applyBorder="1">
      <alignment horizontal="center" vertical="center"/>
    </xf>
    <xf numFmtId="182" fontId="15" fillId="4" borderId="0" xfId="10" applyNumberFormat="1" applyFont="1" applyFill="1" applyBorder="1">
      <alignment horizontal="center" vertical="center"/>
    </xf>
    <xf numFmtId="182" fontId="15" fillId="5" borderId="0" xfId="10" applyNumberFormat="1" applyFont="1" applyFill="1" applyBorder="1">
      <alignment horizontal="center" vertical="center"/>
    </xf>
    <xf numFmtId="182" fontId="15" fillId="10" borderId="0" xfId="10" applyNumberFormat="1" applyFont="1" applyFill="1" applyBorder="1">
      <alignment horizontal="center" vertical="center"/>
    </xf>
    <xf numFmtId="0" fontId="15" fillId="3" borderId="0" xfId="10" applyNumberFormat="1" applyFont="1" applyFill="1" applyBorder="1">
      <alignment horizontal="center" vertical="center"/>
    </xf>
    <xf numFmtId="0" fontId="1" fillId="7" borderId="0" xfId="0" applyFont="1" applyFill="1" applyAlignment="1">
      <alignment horizontal="center" vertical="center"/>
    </xf>
    <xf numFmtId="0" fontId="15" fillId="4" borderId="0" xfId="10" applyNumberFormat="1" applyFont="1" applyFill="1" applyBorder="1">
      <alignment horizontal="center" vertical="center"/>
    </xf>
    <xf numFmtId="0" fontId="1" fillId="8" borderId="0" xfId="0" applyFont="1" applyFill="1" applyAlignment="1">
      <alignment horizontal="center" vertical="center"/>
    </xf>
    <xf numFmtId="0" fontId="15" fillId="5" borderId="0" xfId="10" applyNumberFormat="1" applyFont="1" applyFill="1" applyBorder="1">
      <alignment horizontal="center" vertical="center"/>
    </xf>
    <xf numFmtId="0" fontId="1" fillId="9" borderId="0" xfId="0" applyFont="1" applyFill="1" applyAlignment="1">
      <alignment horizontal="center" vertical="center"/>
    </xf>
    <xf numFmtId="0" fontId="15" fillId="10" borderId="0" xfId="10" applyNumberFormat="1" applyFont="1" applyFill="1" applyBorder="1">
      <alignment horizontal="center" vertical="center"/>
    </xf>
    <xf numFmtId="0" fontId="1" fillId="6" borderId="0" xfId="0" applyFont="1" applyFill="1" applyAlignment="1">
      <alignment horizontal="center" vertical="center"/>
    </xf>
    <xf numFmtId="182" fontId="38" fillId="0" borderId="0" xfId="10" applyNumberFormat="1" applyFont="1" applyBorder="1">
      <alignment horizontal="center" vertical="center"/>
    </xf>
    <xf numFmtId="0" fontId="12" fillId="0" borderId="0" xfId="0" applyFont="1" applyAlignment="1">
      <alignment horizontal="left"/>
    </xf>
    <xf numFmtId="0" fontId="34" fillId="0" borderId="0" xfId="0" applyFont="1"/>
    <xf numFmtId="9" fontId="0" fillId="0" borderId="0" xfId="0" applyNumberFormat="1" applyAlignment="1">
      <alignment vertical="center"/>
    </xf>
    <xf numFmtId="0" fontId="0" fillId="13" borderId="24" xfId="0" applyFill="1" applyBorder="1" applyAlignment="1">
      <alignment horizontal="center" vertical="center"/>
    </xf>
    <xf numFmtId="0" fontId="0" fillId="0" borderId="24" xfId="0" applyBorder="1" applyAlignment="1">
      <alignment vertical="center"/>
    </xf>
    <xf numFmtId="183" fontId="0" fillId="0" borderId="24" xfId="0" applyNumberFormat="1" applyBorder="1" applyAlignment="1">
      <alignment vertical="center"/>
    </xf>
    <xf numFmtId="0" fontId="41"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19" fillId="0" borderId="0" xfId="0" applyFont="1" applyAlignment="1">
      <alignment vertical="center"/>
    </xf>
    <xf numFmtId="0" fontId="0" fillId="0" borderId="0" xfId="0" applyAlignment="1">
      <alignment horizontal="left" vertical="center" indent="1"/>
    </xf>
    <xf numFmtId="0" fontId="44" fillId="0" borderId="0" xfId="0" applyFont="1"/>
    <xf numFmtId="0" fontId="44" fillId="0" borderId="0" xfId="0" applyFont="1" applyAlignment="1">
      <alignment horizontal="left" vertical="center" indent="1"/>
    </xf>
    <xf numFmtId="0" fontId="44" fillId="0" borderId="0" xfId="0" applyFont="1" applyAlignment="1">
      <alignment horizontal="center" vertical="center" wrapText="1"/>
    </xf>
    <xf numFmtId="0" fontId="0" fillId="0" borderId="0" xfId="0" applyAlignment="1">
      <alignment vertical="center" wrapText="1"/>
    </xf>
    <xf numFmtId="0" fontId="44" fillId="0" borderId="0" xfId="0" applyFont="1" applyAlignment="1">
      <alignment vertical="center" wrapText="1"/>
    </xf>
    <xf numFmtId="3" fontId="0" fillId="0" borderId="0" xfId="0" applyNumberFormat="1" applyAlignment="1">
      <alignment vertical="center" wrapText="1"/>
    </xf>
    <xf numFmtId="0" fontId="0" fillId="0" borderId="0" xfId="0" applyAlignment="1">
      <alignment horizontal="left" vertical="center" indent="2"/>
    </xf>
    <xf numFmtId="0" fontId="0" fillId="0" borderId="0" xfId="0" applyAlignment="1">
      <alignment horizontal="left" vertical="center" indent="3"/>
    </xf>
    <xf numFmtId="0" fontId="44" fillId="0" borderId="0" xfId="0" applyFont="1" applyAlignment="1">
      <alignment horizontal="left" vertical="center" indent="3"/>
    </xf>
    <xf numFmtId="9" fontId="0" fillId="0" borderId="0" xfId="0" applyNumberFormat="1" applyAlignment="1">
      <alignment vertical="center" wrapText="1"/>
    </xf>
    <xf numFmtId="10" fontId="0" fillId="0" borderId="0" xfId="0" applyNumberFormat="1" applyAlignment="1">
      <alignment vertical="center" wrapText="1"/>
    </xf>
    <xf numFmtId="3" fontId="44" fillId="0" borderId="0" xfId="0" applyNumberFormat="1" applyFont="1" applyAlignment="1">
      <alignment vertical="center" wrapText="1"/>
    </xf>
    <xf numFmtId="9" fontId="44" fillId="0" borderId="0" xfId="0" applyNumberFormat="1" applyFont="1" applyAlignment="1">
      <alignment vertical="center" wrapText="1"/>
    </xf>
    <xf numFmtId="0" fontId="44" fillId="0" borderId="0" xfId="0" applyFont="1" applyAlignment="1">
      <alignment horizontal="left" vertical="center" indent="2"/>
    </xf>
    <xf numFmtId="0" fontId="36" fillId="0" borderId="0" xfId="0" applyFont="1" applyAlignment="1">
      <alignment horizontal="left" vertical="center" indent="3"/>
    </xf>
    <xf numFmtId="0" fontId="44" fillId="0" borderId="0" xfId="0" applyFont="1" applyAlignment="1">
      <alignment vertical="center" wrapText="1"/>
    </xf>
    <xf numFmtId="0" fontId="0" fillId="0" borderId="0" xfId="0" applyAlignment="1">
      <alignment vertical="center" wrapText="1"/>
    </xf>
    <xf numFmtId="0" fontId="16" fillId="11" borderId="16" xfId="0" applyFont="1" applyFill="1" applyBorder="1" applyAlignment="1">
      <alignment horizontal="center" vertical="center"/>
    </xf>
    <xf numFmtId="0" fontId="4" fillId="2" borderId="21" xfId="0" applyFont="1" applyFill="1" applyBorder="1"/>
    <xf numFmtId="0" fontId="9" fillId="0" borderId="0" xfId="3" applyAlignment="1">
      <alignment wrapText="1"/>
    </xf>
    <xf numFmtId="0" fontId="16" fillId="11" borderId="16" xfId="0" applyFont="1" applyFill="1" applyBorder="1" applyAlignment="1">
      <alignment horizontal="left" vertical="center" indent="1"/>
    </xf>
    <xf numFmtId="0" fontId="4" fillId="2" borderId="21" xfId="0" applyFont="1" applyFill="1" applyBorder="1" applyAlignment="1">
      <alignment horizontal="left" indent="1"/>
    </xf>
    <xf numFmtId="0" fontId="16" fillId="11" borderId="16" xfId="0" applyFont="1" applyFill="1" applyBorder="1" applyAlignment="1">
      <alignment vertical="center"/>
    </xf>
    <xf numFmtId="0" fontId="16" fillId="11" borderId="21" xfId="0" applyFont="1" applyFill="1" applyBorder="1" applyAlignment="1">
      <alignment horizontal="center" vertical="center"/>
    </xf>
    <xf numFmtId="0" fontId="23" fillId="0" borderId="0" xfId="0" applyFont="1" applyAlignment="1">
      <alignment horizontal="left"/>
    </xf>
    <xf numFmtId="0" fontId="24" fillId="0" borderId="0" xfId="0" applyFont="1"/>
    <xf numFmtId="178" fontId="23" fillId="0" borderId="0" xfId="9" applyFont="1" applyBorder="1" applyAlignment="1">
      <alignment horizontal="left"/>
    </xf>
    <xf numFmtId="0" fontId="22" fillId="0" borderId="0" xfId="8" applyFont="1" applyAlignment="1">
      <alignment horizontal="left"/>
    </xf>
    <xf numFmtId="0" fontId="4" fillId="0" borderId="0" xfId="0" applyFont="1"/>
    <xf numFmtId="179" fontId="15" fillId="2" borderId="13" xfId="0" applyNumberFormat="1" applyFont="1" applyFill="1" applyBorder="1" applyAlignment="1">
      <alignment horizontal="center" vertical="center" wrapText="1"/>
    </xf>
    <xf numFmtId="179" fontId="15" fillId="2" borderId="19" xfId="0" applyNumberFormat="1" applyFont="1" applyFill="1" applyBorder="1" applyAlignment="1">
      <alignment horizontal="center" vertical="center" wrapText="1"/>
    </xf>
    <xf numFmtId="179" fontId="15" fillId="2" borderId="18" xfId="0" applyNumberFormat="1" applyFont="1" applyFill="1" applyBorder="1" applyAlignment="1">
      <alignment horizontal="center" vertical="center" wrapText="1"/>
    </xf>
  </cellXfs>
  <cellStyles count="15">
    <cellStyle name="Date" xfId="10" xr:uid="{229918B6-DD13-4F5A-97B9-305F7E002AA3}"/>
    <cellStyle name="Name" xfId="11" xr:uid="{B2D3C1EE-6B41-4801-AAFC-C2274E49E503}"/>
    <cellStyle name="Project Start" xfId="9" xr:uid="{8EB8A09A-C31C-40A3-B2C1-9449520178B8}"/>
    <cellStyle name="Task" xfId="12" xr:uid="{6391D789-272B-4DD2-9BF3-2CDCF610FA41}"/>
    <cellStyle name="zHiddenText" xfId="3" xr:uid="{26E66EE6-E33F-4D77-BAE4-0FB4F5BBF673}"/>
    <cellStyle name="一般" xfId="0" builtinId="0"/>
    <cellStyle name="一般_Sheet1" xfId="13" xr:uid="{E530D2F7-D33F-40CE-B688-0DEAEE01EFB6}"/>
    <cellStyle name="千分位" xfId="4" builtinId="3" customBuiltin="1"/>
    <cellStyle name="百分比" xfId="2" builtinId="5"/>
    <cellStyle name="貨幣" xfId="14" builtinId="4"/>
    <cellStyle name="超連結" xfId="1" builtinId="8" customBuiltin="1"/>
    <cellStyle name="標題" xfId="5" builtinId="15" customBuiltin="1"/>
    <cellStyle name="標題 1" xfId="6" builtinId="16" customBuiltin="1"/>
    <cellStyle name="標題 2" xfId="7" builtinId="17" customBuiltin="1"/>
    <cellStyle name="標題 3" xfId="8" builtinId="18" customBuiltin="1"/>
  </cellStyles>
  <dxfs count="18">
    <dxf>
      <fill>
        <patternFill>
          <bgColor theme="8"/>
        </patternFill>
      </fill>
      <border>
        <left/>
        <right/>
      </border>
    </dxf>
    <dxf>
      <fill>
        <patternFill>
          <bgColor theme="8" tint="0.59996337778862885"/>
        </patternFill>
      </fill>
      <border>
        <left/>
        <right/>
      </border>
    </dxf>
    <dxf>
      <fill>
        <patternFill>
          <bgColor theme="6" tint="0.39994506668294322"/>
        </patternFill>
      </fill>
      <border>
        <left/>
        <right/>
        <top style="thin">
          <color theme="0" tint="-4.9989318521683403E-2"/>
        </top>
        <bottom style="thin">
          <color theme="0" tint="-4.9989318521683403E-2"/>
        </bottom>
      </border>
    </dxf>
    <dxf>
      <fill>
        <patternFill>
          <bgColor theme="6" tint="0.79998168889431442"/>
        </patternFill>
      </fill>
      <border>
        <top style="thin">
          <color theme="0" tint="-4.9989318521683403E-2"/>
        </top>
        <bottom style="thin">
          <color theme="0" tint="-4.9989318521683403E-2"/>
        </bottom>
      </border>
    </dxf>
    <dxf>
      <fill>
        <patternFill>
          <bgColor theme="5" tint="0.39994506668294322"/>
        </patternFill>
      </fill>
      <border>
        <left/>
        <right/>
        <top style="thin">
          <color theme="0" tint="-4.9989318521683403E-2"/>
        </top>
        <bottom style="thin">
          <color theme="0" tint="-4.9989318521683403E-2"/>
        </bottom>
      </border>
    </dxf>
    <dxf>
      <fill>
        <patternFill>
          <bgColor theme="5" tint="0.79998168889431442"/>
        </patternFill>
      </fill>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7"/>
      <tableStyleElement type="headerRow" dxfId="16"/>
      <tableStyleElement type="totalRow" dxfId="15"/>
      <tableStyleElement type="firstColumn" dxfId="14"/>
      <tableStyleElement type="lastColumn" dxfId="13"/>
      <tableStyleElement type="firstRowStripe" dxfId="12"/>
      <tableStyleElement type="secondRowStripe" dxfId="11"/>
      <tableStyleElement type="firstColumnStripe" dxfId="10"/>
      <tableStyleElement type="secondColumnStripe" dxfId="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3385456</xdr:colOff>
      <xdr:row>1</xdr:row>
      <xdr:rowOff>119744</xdr:rowOff>
    </xdr:from>
    <xdr:to>
      <xdr:col>8</xdr:col>
      <xdr:colOff>97971</xdr:colOff>
      <xdr:row>5</xdr:row>
      <xdr:rowOff>1</xdr:rowOff>
    </xdr:to>
    <xdr:sp macro="" textlink="">
      <xdr:nvSpPr>
        <xdr:cNvPr id="2" name="文字方塊 5">
          <a:extLst>
            <a:ext uri="{FF2B5EF4-FFF2-40B4-BE49-F238E27FC236}">
              <a16:creationId xmlns:a16="http://schemas.microsoft.com/office/drawing/2014/main" id="{FCEDBEB1-0026-4193-BB91-056B83244D86}"/>
            </a:ext>
          </a:extLst>
        </xdr:cNvPr>
        <xdr:cNvSpPr txBox="1"/>
      </xdr:nvSpPr>
      <xdr:spPr>
        <a:xfrm>
          <a:off x="2542493" y="324532"/>
          <a:ext cx="4632553" cy="699407"/>
        </a:xfrm>
        <a:prstGeom prst="rect">
          <a:avLst/>
        </a:prstGeom>
        <a:solidFill>
          <a:schemeClr val="tx1"/>
        </a:solidFill>
      </xdr:spPr>
      <xdr:txBody>
        <a:bodyPr wrap="square" rtlCol="0">
          <a:noAutofit/>
        </a:bodyPr>
        <a:lstStyle>
          <a:defPPr>
            <a:defRPr lang="zh-TW"/>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TW" sz="2800" b="1" baseline="0">
              <a:solidFill>
                <a:schemeClr val="bg1"/>
              </a:solidFill>
              <a:latin typeface="微軟正黑體" panose="020B0604030504040204" pitchFamily="34" charset="-120"/>
              <a:ea typeface="微軟正黑體" panose="020B0604030504040204" pitchFamily="34" charset="-120"/>
            </a:rPr>
            <a:t>Charter</a:t>
          </a:r>
          <a:r>
            <a:rPr lang="zh-TW" altLang="en-US" sz="2800" b="1" baseline="0">
              <a:solidFill>
                <a:schemeClr val="bg1"/>
              </a:solidFill>
              <a:latin typeface="微軟正黑體" panose="020B0604030504040204" pitchFamily="34" charset="-120"/>
              <a:ea typeface="微軟正黑體" panose="020B0604030504040204" pitchFamily="34" charset="-120"/>
            </a:rPr>
            <a:t> 專案專章</a:t>
          </a:r>
          <a:r>
            <a:rPr lang="en-US" altLang="zh-TW" sz="2800" b="1" baseline="0">
              <a:solidFill>
                <a:schemeClr val="bg1"/>
              </a:solidFill>
              <a:latin typeface="微軟正黑體" panose="020B0604030504040204" pitchFamily="34" charset="-120"/>
              <a:ea typeface="微軟正黑體" panose="020B0604030504040204" pitchFamily="34" charset="-120"/>
            </a:rPr>
            <a:t> </a:t>
          </a:r>
        </a:p>
      </xdr:txBody>
    </xdr:sp>
    <xdr:clientData/>
  </xdr:twoCellAnchor>
  <xdr:twoCellAnchor>
    <xdr:from>
      <xdr:col>0</xdr:col>
      <xdr:colOff>0</xdr:colOff>
      <xdr:row>19</xdr:row>
      <xdr:rowOff>0</xdr:rowOff>
    </xdr:from>
    <xdr:to>
      <xdr:col>4</xdr:col>
      <xdr:colOff>626724</xdr:colOff>
      <xdr:row>70</xdr:row>
      <xdr:rowOff>82459</xdr:rowOff>
    </xdr:to>
    <xdr:sp macro="" textlink="">
      <xdr:nvSpPr>
        <xdr:cNvPr id="3" name="文字方塊 3">
          <a:extLst>
            <a:ext uri="{FF2B5EF4-FFF2-40B4-BE49-F238E27FC236}">
              <a16:creationId xmlns:a16="http://schemas.microsoft.com/office/drawing/2014/main" id="{4A6F7549-2AF2-DB3E-8A90-BF71AAFA3586}"/>
            </a:ext>
          </a:extLst>
        </xdr:cNvPr>
        <xdr:cNvSpPr txBox="1"/>
      </xdr:nvSpPr>
      <xdr:spPr>
        <a:xfrm>
          <a:off x="0" y="3252107"/>
          <a:ext cx="5185117" cy="8757013"/>
        </a:xfrm>
        <a:prstGeom prst="rect">
          <a:avLst/>
        </a:prstGeom>
        <a:noFill/>
      </xdr:spPr>
      <xdr:txBody>
        <a:bodyPr wrap="square">
          <a:spAutoFit/>
        </a:bodyPr>
        <a:lstStyle>
          <a:defPPr>
            <a:defRPr lang="zh-TW"/>
          </a:defPPr>
          <a:lvl1pPr algn="l" rtl="0" fontAlgn="base">
            <a:spcBef>
              <a:spcPct val="0"/>
            </a:spcBef>
            <a:spcAft>
              <a:spcPct val="0"/>
            </a:spcAft>
            <a:defRPr kumimoji="1" sz="2400" i="1" kern="1200">
              <a:solidFill>
                <a:schemeClr val="tx1"/>
              </a:solidFill>
              <a:latin typeface="Times New Roman" charset="0"/>
              <a:ea typeface="新細明體" charset="0"/>
              <a:cs typeface="新細明體" charset="0"/>
            </a:defRPr>
          </a:lvl1pPr>
          <a:lvl2pPr marL="457200" algn="l" rtl="0" fontAlgn="base">
            <a:spcBef>
              <a:spcPct val="0"/>
            </a:spcBef>
            <a:spcAft>
              <a:spcPct val="0"/>
            </a:spcAft>
            <a:defRPr kumimoji="1" sz="2400" i="1" kern="1200">
              <a:solidFill>
                <a:schemeClr val="tx1"/>
              </a:solidFill>
              <a:latin typeface="Times New Roman" charset="0"/>
              <a:ea typeface="新細明體" charset="0"/>
              <a:cs typeface="新細明體" charset="0"/>
            </a:defRPr>
          </a:lvl2pPr>
          <a:lvl3pPr marL="914400" algn="l" rtl="0" fontAlgn="base">
            <a:spcBef>
              <a:spcPct val="0"/>
            </a:spcBef>
            <a:spcAft>
              <a:spcPct val="0"/>
            </a:spcAft>
            <a:defRPr kumimoji="1" sz="2400" i="1" kern="1200">
              <a:solidFill>
                <a:schemeClr val="tx1"/>
              </a:solidFill>
              <a:latin typeface="Times New Roman" charset="0"/>
              <a:ea typeface="新細明體" charset="0"/>
              <a:cs typeface="新細明體" charset="0"/>
            </a:defRPr>
          </a:lvl3pPr>
          <a:lvl4pPr marL="1371600" algn="l" rtl="0" fontAlgn="base">
            <a:spcBef>
              <a:spcPct val="0"/>
            </a:spcBef>
            <a:spcAft>
              <a:spcPct val="0"/>
            </a:spcAft>
            <a:defRPr kumimoji="1" sz="2400" i="1" kern="1200">
              <a:solidFill>
                <a:schemeClr val="tx1"/>
              </a:solidFill>
              <a:latin typeface="Times New Roman" charset="0"/>
              <a:ea typeface="新細明體" charset="0"/>
              <a:cs typeface="新細明體" charset="0"/>
            </a:defRPr>
          </a:lvl4pPr>
          <a:lvl5pPr marL="1828800" algn="l" rtl="0" fontAlgn="base">
            <a:spcBef>
              <a:spcPct val="0"/>
            </a:spcBef>
            <a:spcAft>
              <a:spcPct val="0"/>
            </a:spcAft>
            <a:defRPr kumimoji="1" sz="2400" i="1" kern="1200">
              <a:solidFill>
                <a:schemeClr val="tx1"/>
              </a:solidFill>
              <a:latin typeface="Times New Roman" charset="0"/>
              <a:ea typeface="新細明體" charset="0"/>
              <a:cs typeface="新細明體" charset="0"/>
            </a:defRPr>
          </a:lvl5pPr>
          <a:lvl6pPr marL="2286000" algn="l" defTabSz="457200" rtl="0" eaLnBrk="1" latinLnBrk="0" hangingPunct="1">
            <a:defRPr kumimoji="1" sz="2400" i="1" kern="1200">
              <a:solidFill>
                <a:schemeClr val="tx1"/>
              </a:solidFill>
              <a:latin typeface="Times New Roman" charset="0"/>
              <a:ea typeface="新細明體" charset="0"/>
              <a:cs typeface="新細明體" charset="0"/>
            </a:defRPr>
          </a:lvl6pPr>
          <a:lvl7pPr marL="2743200" algn="l" defTabSz="457200" rtl="0" eaLnBrk="1" latinLnBrk="0" hangingPunct="1">
            <a:defRPr kumimoji="1" sz="2400" i="1" kern="1200">
              <a:solidFill>
                <a:schemeClr val="tx1"/>
              </a:solidFill>
              <a:latin typeface="Times New Roman" charset="0"/>
              <a:ea typeface="新細明體" charset="0"/>
              <a:cs typeface="新細明體" charset="0"/>
            </a:defRPr>
          </a:lvl7pPr>
          <a:lvl8pPr marL="3200400" algn="l" defTabSz="457200" rtl="0" eaLnBrk="1" latinLnBrk="0" hangingPunct="1">
            <a:defRPr kumimoji="1" sz="2400" i="1" kern="1200">
              <a:solidFill>
                <a:schemeClr val="tx1"/>
              </a:solidFill>
              <a:latin typeface="Times New Roman" charset="0"/>
              <a:ea typeface="新細明體" charset="0"/>
              <a:cs typeface="新細明體" charset="0"/>
            </a:defRPr>
          </a:lvl8pPr>
          <a:lvl9pPr marL="3657600" algn="l" defTabSz="457200" rtl="0" eaLnBrk="1" latinLnBrk="0" hangingPunct="1">
            <a:defRPr kumimoji="1" sz="2400" i="1" kern="1200">
              <a:solidFill>
                <a:schemeClr val="tx1"/>
              </a:solidFill>
              <a:latin typeface="Times New Roman" charset="0"/>
              <a:ea typeface="新細明體" charset="0"/>
              <a:cs typeface="新細明體" charset="0"/>
            </a:defRPr>
          </a:lvl9pPr>
        </a:lstStyle>
        <a:p>
          <a:r>
            <a:rPr lang="en-US" altLang="zh-TW" sz="1200" b="1" i="0">
              <a:latin typeface="微軟正黑體" panose="020B0604030504040204" pitchFamily="34" charset="-120"/>
              <a:ea typeface="微軟正黑體" panose="020B0604030504040204" pitchFamily="34" charset="-120"/>
            </a:rPr>
            <a:t>Project Charter: </a:t>
          </a:r>
          <a:r>
            <a:rPr lang="zh-TW" altLang="en-US" sz="1200" b="1" i="0">
              <a:latin typeface="微軟正黑體" panose="020B0604030504040204" pitchFamily="34" charset="-120"/>
              <a:ea typeface="微軟正黑體" panose="020B0604030504040204" pitchFamily="34" charset="-120"/>
            </a:rPr>
            <a:t>年終尾牙活動</a:t>
          </a:r>
        </a:p>
        <a:p>
          <a:r>
            <a:rPr lang="en-US" altLang="zh-TW" sz="1200" b="1" i="0">
              <a:latin typeface="微軟正黑體" panose="020B0604030504040204" pitchFamily="34" charset="-120"/>
              <a:ea typeface="微軟正黑體" panose="020B0604030504040204" pitchFamily="34" charset="-120"/>
            </a:rPr>
            <a:t>1. </a:t>
          </a:r>
          <a:r>
            <a:rPr lang="zh-TW" altLang="en-US" sz="1200" b="1" i="0">
              <a:latin typeface="微軟正黑體" panose="020B0604030504040204" pitchFamily="34" charset="-120"/>
              <a:ea typeface="微軟正黑體" panose="020B0604030504040204" pitchFamily="34" charset="-120"/>
            </a:rPr>
            <a:t>專案名稱</a:t>
          </a:r>
        </a:p>
        <a:p>
          <a:r>
            <a:rPr lang="zh-TW" altLang="en-US" sz="1200" i="0">
              <a:latin typeface="微軟正黑體" panose="020B0604030504040204" pitchFamily="34" charset="-120"/>
              <a:ea typeface="微軟正黑體" panose="020B0604030504040204" pitchFamily="34" charset="-120"/>
            </a:rPr>
            <a:t>年終尾牙活動</a:t>
          </a:r>
        </a:p>
        <a:p>
          <a:endParaRPr lang="zh-TW" altLang="en-US" sz="1200" i="0">
            <a:latin typeface="微軟正黑體" panose="020B0604030504040204" pitchFamily="34" charset="-120"/>
            <a:ea typeface="微軟正黑體" panose="020B0604030504040204" pitchFamily="34" charset="-120"/>
          </a:endParaRPr>
        </a:p>
        <a:p>
          <a:r>
            <a:rPr lang="en-US" altLang="zh-TW" sz="1200" b="1" i="0">
              <a:latin typeface="微軟正黑體" panose="020B0604030504040204" pitchFamily="34" charset="-120"/>
              <a:ea typeface="微軟正黑體" panose="020B0604030504040204" pitchFamily="34" charset="-120"/>
            </a:rPr>
            <a:t>2. </a:t>
          </a:r>
          <a:r>
            <a:rPr lang="zh-TW" altLang="en-US" sz="1200" b="1" i="0">
              <a:latin typeface="微軟正黑體" panose="020B0604030504040204" pitchFamily="34" charset="-120"/>
              <a:ea typeface="微軟正黑體" panose="020B0604030504040204" pitchFamily="34" charset="-120"/>
            </a:rPr>
            <a:t>專案目的</a:t>
          </a:r>
        </a:p>
        <a:p>
          <a:r>
            <a:rPr lang="zh-TW" altLang="en-US" sz="1200" i="0">
              <a:latin typeface="微軟正黑體" panose="020B0604030504040204" pitchFamily="34" charset="-120"/>
              <a:ea typeface="微軟正黑體" panose="020B0604030504040204" pitchFamily="34" charset="-120"/>
            </a:rPr>
            <a:t>舉辦一次充滿歡樂和感謝的年終尾牙活動，以表彰員工在過去一年中的辛勤工作和貢獻，增強團隊凝聚力和員工士氣。</a:t>
          </a:r>
        </a:p>
        <a:p>
          <a:endParaRPr lang="zh-TW" altLang="en-US" sz="1200" i="0">
            <a:latin typeface="微軟正黑體" panose="020B0604030504040204" pitchFamily="34" charset="-120"/>
            <a:ea typeface="微軟正黑體" panose="020B0604030504040204" pitchFamily="34" charset="-120"/>
          </a:endParaRPr>
        </a:p>
        <a:p>
          <a:r>
            <a:rPr lang="en-US" altLang="zh-TW" sz="1200" b="1" i="0">
              <a:latin typeface="微軟正黑體" panose="020B0604030504040204" pitchFamily="34" charset="-120"/>
              <a:ea typeface="微軟正黑體" panose="020B0604030504040204" pitchFamily="34" charset="-120"/>
            </a:rPr>
            <a:t>3. </a:t>
          </a:r>
          <a:r>
            <a:rPr lang="zh-TW" altLang="en-US" sz="1200" b="1" i="0">
              <a:latin typeface="微軟正黑體" panose="020B0604030504040204" pitchFamily="34" charset="-120"/>
              <a:ea typeface="微軟正黑體" panose="020B0604030504040204" pitchFamily="34" charset="-120"/>
            </a:rPr>
            <a:t>範圍</a:t>
          </a:r>
        </a:p>
        <a:p>
          <a:r>
            <a:rPr lang="zh-TW" altLang="en-US" sz="1200" i="0">
              <a:latin typeface="微軟正黑體" panose="020B0604030504040204" pitchFamily="34" charset="-120"/>
              <a:ea typeface="微軟正黑體" panose="020B0604030504040204" pitchFamily="34" charset="-120"/>
            </a:rPr>
            <a:t>活動日期：</a:t>
          </a:r>
          <a:r>
            <a:rPr lang="en-US" altLang="zh-TW" sz="1200" i="0">
              <a:latin typeface="微軟正黑體" panose="020B0604030504040204" pitchFamily="34" charset="-120"/>
              <a:ea typeface="微軟正黑體" panose="020B0604030504040204" pitchFamily="34" charset="-120"/>
            </a:rPr>
            <a:t>2025</a:t>
          </a:r>
          <a:r>
            <a:rPr lang="zh-TW" altLang="en-US" sz="1200" i="0">
              <a:latin typeface="微軟正黑體" panose="020B0604030504040204" pitchFamily="34" charset="-120"/>
              <a:ea typeface="微軟正黑體" panose="020B0604030504040204" pitchFamily="34" charset="-120"/>
            </a:rPr>
            <a:t>年</a:t>
          </a:r>
          <a:r>
            <a:rPr lang="en-US" altLang="zh-TW" sz="1200" i="0">
              <a:latin typeface="微軟正黑體" panose="020B0604030504040204" pitchFamily="34" charset="-120"/>
              <a:ea typeface="微軟正黑體" panose="020B0604030504040204" pitchFamily="34" charset="-120"/>
            </a:rPr>
            <a:t>12</a:t>
          </a:r>
          <a:r>
            <a:rPr lang="zh-TW" altLang="en-US" sz="1200" i="0">
              <a:latin typeface="微軟正黑體" panose="020B0604030504040204" pitchFamily="34" charset="-120"/>
              <a:ea typeface="微軟正黑體" panose="020B0604030504040204" pitchFamily="34" charset="-120"/>
            </a:rPr>
            <a:t>月</a:t>
          </a:r>
          <a:r>
            <a:rPr lang="en-US" altLang="zh-TW" sz="1200" i="0">
              <a:latin typeface="微軟正黑體" panose="020B0604030504040204" pitchFamily="34" charset="-120"/>
              <a:ea typeface="微軟正黑體" panose="020B0604030504040204" pitchFamily="34" charset="-120"/>
            </a:rPr>
            <a:t>15</a:t>
          </a:r>
          <a:r>
            <a:rPr lang="zh-TW" altLang="en-US" sz="1200" i="0">
              <a:latin typeface="微軟正黑體" panose="020B0604030504040204" pitchFamily="34" charset="-120"/>
              <a:ea typeface="微軟正黑體" panose="020B0604030504040204" pitchFamily="34" charset="-120"/>
            </a:rPr>
            <a:t>日</a:t>
          </a:r>
        </a:p>
        <a:p>
          <a:r>
            <a:rPr lang="zh-TW" altLang="en-US" sz="1200" i="0">
              <a:latin typeface="微軟正黑體" panose="020B0604030504040204" pitchFamily="34" charset="-120"/>
              <a:ea typeface="微軟正黑體" panose="020B0604030504040204" pitchFamily="34" charset="-120"/>
            </a:rPr>
            <a:t>活動地點：</a:t>
          </a:r>
          <a:r>
            <a:rPr lang="en-US" altLang="zh-TW" sz="1200" i="0">
              <a:latin typeface="微軟正黑體" panose="020B0604030504040204" pitchFamily="34" charset="-120"/>
              <a:ea typeface="微軟正黑體" panose="020B0604030504040204" pitchFamily="34" charset="-120"/>
            </a:rPr>
            <a:t>XX</a:t>
          </a:r>
          <a:r>
            <a:rPr lang="zh-TW" altLang="en-US" sz="1200" i="0">
              <a:latin typeface="微軟正黑體" panose="020B0604030504040204" pitchFamily="34" charset="-120"/>
              <a:ea typeface="微軟正黑體" panose="020B0604030504040204" pitchFamily="34" charset="-120"/>
            </a:rPr>
            <a:t>飯店宴會廳</a:t>
          </a:r>
        </a:p>
        <a:p>
          <a:r>
            <a:rPr lang="zh-TW" altLang="en-US" sz="1200" i="0">
              <a:latin typeface="微軟正黑體" panose="020B0604030504040204" pitchFamily="34" charset="-120"/>
              <a:ea typeface="微軟正黑體" panose="020B0604030504040204" pitchFamily="34" charset="-120"/>
            </a:rPr>
            <a:t>參加人數：全體公司員工及家屬，共約</a:t>
          </a:r>
          <a:r>
            <a:rPr lang="en-US" altLang="zh-TW" sz="1200" i="0">
              <a:latin typeface="微軟正黑體" panose="020B0604030504040204" pitchFamily="34" charset="-120"/>
              <a:ea typeface="微軟正黑體" panose="020B0604030504040204" pitchFamily="34" charset="-120"/>
            </a:rPr>
            <a:t>200</a:t>
          </a:r>
          <a:r>
            <a:rPr lang="zh-TW" altLang="en-US" sz="1200" i="0">
              <a:latin typeface="微軟正黑體" panose="020B0604030504040204" pitchFamily="34" charset="-120"/>
              <a:ea typeface="微軟正黑體" panose="020B0604030504040204" pitchFamily="34" charset="-120"/>
            </a:rPr>
            <a:t>人</a:t>
          </a:r>
        </a:p>
        <a:p>
          <a:r>
            <a:rPr lang="zh-TW" altLang="en-US" sz="1200" i="0">
              <a:latin typeface="微軟正黑體" panose="020B0604030504040204" pitchFamily="34" charset="-120"/>
              <a:ea typeface="微軟正黑體" panose="020B0604030504040204" pitchFamily="34" charset="-120"/>
            </a:rPr>
            <a:t>活動內容：晚宴、抽獎、表演、員工頒獎儀式等</a:t>
          </a:r>
        </a:p>
        <a:p>
          <a:endParaRPr lang="en-US" altLang="zh-TW" sz="1200" b="1" i="0">
            <a:latin typeface="微軟正黑體" panose="020B0604030504040204" pitchFamily="34" charset="-120"/>
            <a:ea typeface="微軟正黑體" panose="020B0604030504040204" pitchFamily="34" charset="-120"/>
          </a:endParaRPr>
        </a:p>
        <a:p>
          <a:r>
            <a:rPr lang="en-US" altLang="zh-TW" sz="1200" b="1" i="0">
              <a:latin typeface="微軟正黑體" panose="020B0604030504040204" pitchFamily="34" charset="-120"/>
              <a:ea typeface="微軟正黑體" panose="020B0604030504040204" pitchFamily="34" charset="-120"/>
            </a:rPr>
            <a:t>4. </a:t>
          </a:r>
          <a:r>
            <a:rPr lang="zh-TW" altLang="en-US" sz="1200" b="1" i="0">
              <a:latin typeface="微軟正黑體" panose="020B0604030504040204" pitchFamily="34" charset="-120"/>
              <a:ea typeface="微軟正黑體" panose="020B0604030504040204" pitchFamily="34" charset="-120"/>
            </a:rPr>
            <a:t>專案目標</a:t>
          </a:r>
        </a:p>
        <a:p>
          <a:r>
            <a:rPr lang="zh-TW" altLang="en-US" sz="1200" i="0">
              <a:latin typeface="微軟正黑體" panose="020B0604030504040204" pitchFamily="34" charset="-120"/>
              <a:ea typeface="微軟正黑體" panose="020B0604030504040204" pitchFamily="34" charset="-120"/>
            </a:rPr>
            <a:t>確保所有員工及家屬參與並享受活動</a:t>
          </a:r>
        </a:p>
        <a:p>
          <a:r>
            <a:rPr lang="zh-TW" altLang="en-US" sz="1200" i="0">
              <a:latin typeface="微軟正黑體" panose="020B0604030504040204" pitchFamily="34" charset="-120"/>
              <a:ea typeface="微軟正黑體" panose="020B0604030504040204" pitchFamily="34" charset="-120"/>
            </a:rPr>
            <a:t>提供豐富的晚宴和娛樂節目</a:t>
          </a:r>
        </a:p>
        <a:p>
          <a:r>
            <a:rPr lang="zh-TW" altLang="en-US" sz="1200" i="0">
              <a:latin typeface="微軟正黑體" panose="020B0604030504040204" pitchFamily="34" charset="-120"/>
              <a:ea typeface="微軟正黑體" panose="020B0604030504040204" pitchFamily="34" charset="-120"/>
            </a:rPr>
            <a:t>認可並獎勵優秀員工</a:t>
          </a:r>
        </a:p>
        <a:p>
          <a:r>
            <a:rPr lang="zh-TW" altLang="en-US" sz="1200" i="0">
              <a:latin typeface="微軟正黑體" panose="020B0604030504040204" pitchFamily="34" charset="-120"/>
              <a:ea typeface="微軟正黑體" panose="020B0604030504040204" pitchFamily="34" charset="-120"/>
            </a:rPr>
            <a:t>確保活動安全順利進行</a:t>
          </a:r>
        </a:p>
        <a:p>
          <a:endParaRPr lang="en-US" altLang="zh-TW" sz="1200" i="0">
            <a:latin typeface="微軟正黑體" panose="020B0604030504040204" pitchFamily="34" charset="-120"/>
            <a:ea typeface="微軟正黑體" panose="020B0604030504040204" pitchFamily="34" charset="-120"/>
          </a:endParaRPr>
        </a:p>
        <a:p>
          <a:r>
            <a:rPr lang="en-US" altLang="zh-TW" sz="1200" b="1" i="0">
              <a:latin typeface="微軟正黑體" panose="020B0604030504040204" pitchFamily="34" charset="-120"/>
              <a:ea typeface="微軟正黑體" panose="020B0604030504040204" pitchFamily="34" charset="-120"/>
            </a:rPr>
            <a:t>5. </a:t>
          </a:r>
          <a:r>
            <a:rPr lang="zh-TW" altLang="en-US" sz="1200" b="1" i="0">
              <a:latin typeface="微軟正黑體" panose="020B0604030504040204" pitchFamily="34" charset="-120"/>
              <a:ea typeface="微軟正黑體" panose="020B0604030504040204" pitchFamily="34" charset="-120"/>
            </a:rPr>
            <a:t>利害關係人</a:t>
          </a:r>
        </a:p>
        <a:p>
          <a:r>
            <a:rPr lang="zh-TW" altLang="en-US" sz="1200" i="0">
              <a:latin typeface="微軟正黑體" panose="020B0604030504040204" pitchFamily="34" charset="-120"/>
              <a:ea typeface="微軟正黑體" panose="020B0604030504040204" pitchFamily="34" charset="-120"/>
            </a:rPr>
            <a:t>專案贊助人：公司高層管理團隊</a:t>
          </a:r>
        </a:p>
        <a:p>
          <a:r>
            <a:rPr lang="zh-TW" altLang="en-US" sz="1200" i="0">
              <a:latin typeface="微軟正黑體" panose="020B0604030504040204" pitchFamily="34" charset="-120"/>
              <a:ea typeface="微軟正黑體" panose="020B0604030504040204" pitchFamily="34" charset="-120"/>
            </a:rPr>
            <a:t>專案經理：</a:t>
          </a:r>
          <a:r>
            <a:rPr lang="en-US" altLang="zh-TW" sz="1200" i="0">
              <a:latin typeface="微軟正黑體" panose="020B0604030504040204" pitchFamily="34" charset="-120"/>
              <a:ea typeface="微軟正黑體" panose="020B0604030504040204" pitchFamily="34" charset="-120"/>
            </a:rPr>
            <a:t>XXX</a:t>
          </a:r>
        </a:p>
        <a:p>
          <a:r>
            <a:rPr lang="zh-TW" altLang="en-US" sz="1200" i="0">
              <a:latin typeface="微軟正黑體" panose="020B0604030504040204" pitchFamily="34" charset="-120"/>
              <a:ea typeface="微軟正黑體" panose="020B0604030504040204" pitchFamily="34" charset="-120"/>
            </a:rPr>
            <a:t>專案團隊成員：行政部、人力資源部、市場部、財務部</a:t>
          </a:r>
        </a:p>
        <a:p>
          <a:endParaRPr lang="en-US" altLang="zh-TW" sz="1200" i="0">
            <a:latin typeface="微軟正黑體" panose="020B0604030504040204" pitchFamily="34" charset="-120"/>
            <a:ea typeface="微軟正黑體" panose="020B0604030504040204" pitchFamily="34" charset="-120"/>
          </a:endParaRPr>
        </a:p>
        <a:p>
          <a:r>
            <a:rPr lang="en-US" altLang="zh-TW" sz="1200" b="1" i="0">
              <a:latin typeface="微軟正黑體" panose="020B0604030504040204" pitchFamily="34" charset="-120"/>
              <a:ea typeface="微軟正黑體" panose="020B0604030504040204" pitchFamily="34" charset="-120"/>
            </a:rPr>
            <a:t>6. </a:t>
          </a:r>
          <a:r>
            <a:rPr lang="zh-TW" altLang="en-US" sz="1200" b="1" i="0">
              <a:latin typeface="微軟正黑體" panose="020B0604030504040204" pitchFamily="34" charset="-120"/>
              <a:ea typeface="微軟正黑體" panose="020B0604030504040204" pitchFamily="34" charset="-120"/>
            </a:rPr>
            <a:t>主要里程碑</a:t>
          </a:r>
        </a:p>
        <a:p>
          <a:r>
            <a:rPr lang="en-US" altLang="zh-TW" sz="1200" i="0">
              <a:latin typeface="微軟正黑體" panose="020B0604030504040204" pitchFamily="34" charset="-120"/>
              <a:ea typeface="微軟正黑體" panose="020B0604030504040204" pitchFamily="34" charset="-120"/>
            </a:rPr>
            <a:t>2024</a:t>
          </a:r>
          <a:r>
            <a:rPr lang="zh-TW" altLang="en-US" sz="1200" i="0">
              <a:latin typeface="微軟正黑體" panose="020B0604030504040204" pitchFamily="34" charset="-120"/>
              <a:ea typeface="微軟正黑體" panose="020B0604030504040204" pitchFamily="34" charset="-120"/>
            </a:rPr>
            <a:t>年</a:t>
          </a:r>
          <a:r>
            <a:rPr lang="en-US" altLang="zh-TW" sz="1200" i="0">
              <a:latin typeface="微軟正黑體" panose="020B0604030504040204" pitchFamily="34" charset="-120"/>
              <a:ea typeface="微軟正黑體" panose="020B0604030504040204" pitchFamily="34" charset="-120"/>
            </a:rPr>
            <a:t>6</a:t>
          </a:r>
          <a:r>
            <a:rPr lang="zh-TW" altLang="en-US" sz="1200" i="0">
              <a:latin typeface="微軟正黑體" panose="020B0604030504040204" pitchFamily="34" charset="-120"/>
              <a:ea typeface="微軟正黑體" panose="020B0604030504040204" pitchFamily="34" charset="-120"/>
            </a:rPr>
            <a:t>月</a:t>
          </a:r>
          <a:r>
            <a:rPr lang="en-US" altLang="zh-TW" sz="1200" i="0">
              <a:latin typeface="微軟正黑體" panose="020B0604030504040204" pitchFamily="34" charset="-120"/>
              <a:ea typeface="微軟正黑體" panose="020B0604030504040204" pitchFamily="34" charset="-120"/>
            </a:rPr>
            <a:t>1</a:t>
          </a:r>
          <a:r>
            <a:rPr lang="zh-TW" altLang="en-US" sz="1200" i="0">
              <a:latin typeface="微軟正黑體" panose="020B0604030504040204" pitchFamily="34" charset="-120"/>
              <a:ea typeface="微軟正黑體" panose="020B0604030504040204" pitchFamily="34" charset="-120"/>
            </a:rPr>
            <a:t>日：確定活動日期和地點</a:t>
          </a:r>
        </a:p>
        <a:p>
          <a:r>
            <a:rPr lang="en-US" altLang="zh-TW" sz="1200" i="0">
              <a:latin typeface="微軟正黑體" panose="020B0604030504040204" pitchFamily="34" charset="-120"/>
              <a:ea typeface="微軟正黑體" panose="020B0604030504040204" pitchFamily="34" charset="-120"/>
            </a:rPr>
            <a:t>2024</a:t>
          </a:r>
          <a:r>
            <a:rPr lang="zh-TW" altLang="en-US" sz="1200" i="0">
              <a:latin typeface="微軟正黑體" panose="020B0604030504040204" pitchFamily="34" charset="-120"/>
              <a:ea typeface="微軟正黑體" panose="020B0604030504040204" pitchFamily="34" charset="-120"/>
            </a:rPr>
            <a:t>年</a:t>
          </a:r>
          <a:r>
            <a:rPr lang="en-US" altLang="zh-TW" sz="1200" i="0">
              <a:latin typeface="微軟正黑體" panose="020B0604030504040204" pitchFamily="34" charset="-120"/>
              <a:ea typeface="微軟正黑體" panose="020B0604030504040204" pitchFamily="34" charset="-120"/>
            </a:rPr>
            <a:t>7</a:t>
          </a:r>
          <a:r>
            <a:rPr lang="zh-TW" altLang="en-US" sz="1200" i="0">
              <a:latin typeface="微軟正黑體" panose="020B0604030504040204" pitchFamily="34" charset="-120"/>
              <a:ea typeface="微軟正黑體" panose="020B0604030504040204" pitchFamily="34" charset="-120"/>
            </a:rPr>
            <a:t>月</a:t>
          </a:r>
          <a:r>
            <a:rPr lang="en-US" altLang="zh-TW" sz="1200" i="0">
              <a:latin typeface="微軟正黑體" panose="020B0604030504040204" pitchFamily="34" charset="-120"/>
              <a:ea typeface="微軟正黑體" panose="020B0604030504040204" pitchFamily="34" charset="-120"/>
            </a:rPr>
            <a:t>1</a:t>
          </a:r>
          <a:r>
            <a:rPr lang="zh-TW" altLang="en-US" sz="1200" i="0">
              <a:latin typeface="微軟正黑體" panose="020B0604030504040204" pitchFamily="34" charset="-120"/>
              <a:ea typeface="微軟正黑體" panose="020B0604030504040204" pitchFamily="34" charset="-120"/>
            </a:rPr>
            <a:t>日：確定活動方案和預算</a:t>
          </a:r>
        </a:p>
        <a:p>
          <a:r>
            <a:rPr lang="en-US" altLang="zh-TW" sz="1200" i="0">
              <a:latin typeface="微軟正黑體" panose="020B0604030504040204" pitchFamily="34" charset="-120"/>
              <a:ea typeface="微軟正黑體" panose="020B0604030504040204" pitchFamily="34" charset="-120"/>
            </a:rPr>
            <a:t>2024</a:t>
          </a:r>
          <a:r>
            <a:rPr lang="zh-TW" altLang="en-US" sz="1200" i="0">
              <a:latin typeface="微軟正黑體" panose="020B0604030504040204" pitchFamily="34" charset="-120"/>
              <a:ea typeface="微軟正黑體" panose="020B0604030504040204" pitchFamily="34" charset="-120"/>
            </a:rPr>
            <a:t>年</a:t>
          </a:r>
          <a:r>
            <a:rPr lang="en-US" altLang="zh-TW" sz="1200" i="0">
              <a:latin typeface="微軟正黑體" panose="020B0604030504040204" pitchFamily="34" charset="-120"/>
              <a:ea typeface="微軟正黑體" panose="020B0604030504040204" pitchFamily="34" charset="-120"/>
            </a:rPr>
            <a:t>9</a:t>
          </a:r>
          <a:r>
            <a:rPr lang="zh-TW" altLang="en-US" sz="1200" i="0">
              <a:latin typeface="微軟正黑體" panose="020B0604030504040204" pitchFamily="34" charset="-120"/>
              <a:ea typeface="微軟正黑體" panose="020B0604030504040204" pitchFamily="34" charset="-120"/>
            </a:rPr>
            <a:t>月</a:t>
          </a:r>
          <a:r>
            <a:rPr lang="en-US" altLang="zh-TW" sz="1200" i="0">
              <a:latin typeface="微軟正黑體" panose="020B0604030504040204" pitchFamily="34" charset="-120"/>
              <a:ea typeface="微軟正黑體" panose="020B0604030504040204" pitchFamily="34" charset="-120"/>
            </a:rPr>
            <a:t>1</a:t>
          </a:r>
          <a:r>
            <a:rPr lang="zh-TW" altLang="en-US" sz="1200" i="0">
              <a:latin typeface="微軟正黑體" panose="020B0604030504040204" pitchFamily="34" charset="-120"/>
              <a:ea typeface="微軟正黑體" panose="020B0604030504040204" pitchFamily="34" charset="-120"/>
            </a:rPr>
            <a:t>日：確定表演節目和抽獎獎品</a:t>
          </a:r>
        </a:p>
        <a:p>
          <a:r>
            <a:rPr lang="en-US" altLang="zh-TW" sz="1200" i="0">
              <a:latin typeface="微軟正黑體" panose="020B0604030504040204" pitchFamily="34" charset="-120"/>
              <a:ea typeface="微軟正黑體" panose="020B0604030504040204" pitchFamily="34" charset="-120"/>
            </a:rPr>
            <a:t>2024</a:t>
          </a:r>
          <a:r>
            <a:rPr lang="zh-TW" altLang="en-US" sz="1200" i="0">
              <a:latin typeface="微軟正黑體" panose="020B0604030504040204" pitchFamily="34" charset="-120"/>
              <a:ea typeface="微軟正黑體" panose="020B0604030504040204" pitchFamily="34" charset="-120"/>
            </a:rPr>
            <a:t>年</a:t>
          </a:r>
          <a:r>
            <a:rPr lang="en-US" altLang="zh-TW" sz="1200" i="0">
              <a:latin typeface="微軟正黑體" panose="020B0604030504040204" pitchFamily="34" charset="-120"/>
              <a:ea typeface="微軟正黑體" panose="020B0604030504040204" pitchFamily="34" charset="-120"/>
            </a:rPr>
            <a:t>11</a:t>
          </a:r>
          <a:r>
            <a:rPr lang="zh-TW" altLang="en-US" sz="1200" i="0">
              <a:latin typeface="微軟正黑體" panose="020B0604030504040204" pitchFamily="34" charset="-120"/>
              <a:ea typeface="微軟正黑體" panose="020B0604030504040204" pitchFamily="34" charset="-120"/>
            </a:rPr>
            <a:t>月</a:t>
          </a:r>
          <a:r>
            <a:rPr lang="en-US" altLang="zh-TW" sz="1200" i="0">
              <a:latin typeface="微軟正黑體" panose="020B0604030504040204" pitchFamily="34" charset="-120"/>
              <a:ea typeface="微軟正黑體" panose="020B0604030504040204" pitchFamily="34" charset="-120"/>
            </a:rPr>
            <a:t>1</a:t>
          </a:r>
          <a:r>
            <a:rPr lang="zh-TW" altLang="en-US" sz="1200" i="0">
              <a:latin typeface="微軟正黑體" panose="020B0604030504040204" pitchFamily="34" charset="-120"/>
              <a:ea typeface="微軟正黑體" panose="020B0604030504040204" pitchFamily="34" charset="-120"/>
            </a:rPr>
            <a:t>日：發送活動邀請函</a:t>
          </a:r>
        </a:p>
        <a:p>
          <a:r>
            <a:rPr lang="en-US" altLang="zh-TW" sz="1200" i="0">
              <a:latin typeface="微軟正黑體" panose="020B0604030504040204" pitchFamily="34" charset="-120"/>
              <a:ea typeface="微軟正黑體" panose="020B0604030504040204" pitchFamily="34" charset="-120"/>
            </a:rPr>
            <a:t>2024</a:t>
          </a:r>
          <a:r>
            <a:rPr lang="zh-TW" altLang="en-US" sz="1200" i="0">
              <a:latin typeface="微軟正黑體" panose="020B0604030504040204" pitchFamily="34" charset="-120"/>
              <a:ea typeface="微軟正黑體" panose="020B0604030504040204" pitchFamily="34" charset="-120"/>
            </a:rPr>
            <a:t>年</a:t>
          </a:r>
          <a:r>
            <a:rPr lang="en-US" altLang="zh-TW" sz="1200" i="0">
              <a:latin typeface="微軟正黑體" panose="020B0604030504040204" pitchFamily="34" charset="-120"/>
              <a:ea typeface="微軟正黑體" panose="020B0604030504040204" pitchFamily="34" charset="-120"/>
            </a:rPr>
            <a:t>12</a:t>
          </a:r>
          <a:r>
            <a:rPr lang="zh-TW" altLang="en-US" sz="1200" i="0">
              <a:latin typeface="微軟正黑體" panose="020B0604030504040204" pitchFamily="34" charset="-120"/>
              <a:ea typeface="微軟正黑體" panose="020B0604030504040204" pitchFamily="34" charset="-120"/>
            </a:rPr>
            <a:t>月</a:t>
          </a:r>
          <a:r>
            <a:rPr lang="en-US" altLang="zh-TW" sz="1200" i="0">
              <a:latin typeface="微軟正黑體" panose="020B0604030504040204" pitchFamily="34" charset="-120"/>
              <a:ea typeface="微軟正黑體" panose="020B0604030504040204" pitchFamily="34" charset="-120"/>
            </a:rPr>
            <a:t>1</a:t>
          </a:r>
          <a:r>
            <a:rPr lang="zh-TW" altLang="en-US" sz="1200" i="0">
              <a:latin typeface="微軟正黑體" panose="020B0604030504040204" pitchFamily="34" charset="-120"/>
              <a:ea typeface="微軟正黑體" panose="020B0604030504040204" pitchFamily="34" charset="-120"/>
            </a:rPr>
            <a:t>日：確認所有安排和細節</a:t>
          </a:r>
        </a:p>
        <a:p>
          <a:r>
            <a:rPr lang="en-US" altLang="zh-TW" sz="1200" i="0">
              <a:latin typeface="微軟正黑體" panose="020B0604030504040204" pitchFamily="34" charset="-120"/>
              <a:ea typeface="微軟正黑體" panose="020B0604030504040204" pitchFamily="34" charset="-120"/>
            </a:rPr>
            <a:t>2024</a:t>
          </a:r>
          <a:r>
            <a:rPr lang="zh-TW" altLang="en-US" sz="1200" i="0">
              <a:latin typeface="微軟正黑體" panose="020B0604030504040204" pitchFamily="34" charset="-120"/>
              <a:ea typeface="微軟正黑體" panose="020B0604030504040204" pitchFamily="34" charset="-120"/>
            </a:rPr>
            <a:t>年</a:t>
          </a:r>
          <a:r>
            <a:rPr lang="en-US" altLang="zh-TW" sz="1200" i="0">
              <a:latin typeface="微軟正黑體" panose="020B0604030504040204" pitchFamily="34" charset="-120"/>
              <a:ea typeface="微軟正黑體" panose="020B0604030504040204" pitchFamily="34" charset="-120"/>
            </a:rPr>
            <a:t>12</a:t>
          </a:r>
          <a:r>
            <a:rPr lang="zh-TW" altLang="en-US" sz="1200" i="0">
              <a:latin typeface="微軟正黑體" panose="020B0604030504040204" pitchFamily="34" charset="-120"/>
              <a:ea typeface="微軟正黑體" panose="020B0604030504040204" pitchFamily="34" charset="-120"/>
            </a:rPr>
            <a:t>月</a:t>
          </a:r>
          <a:r>
            <a:rPr lang="en-US" altLang="zh-TW" sz="1200" i="0">
              <a:latin typeface="微軟正黑體" panose="020B0604030504040204" pitchFamily="34" charset="-120"/>
              <a:ea typeface="微軟正黑體" panose="020B0604030504040204" pitchFamily="34" charset="-120"/>
            </a:rPr>
            <a:t>15</a:t>
          </a:r>
          <a:r>
            <a:rPr lang="zh-TW" altLang="en-US" sz="1200" i="0">
              <a:latin typeface="微軟正黑體" panose="020B0604030504040204" pitchFamily="34" charset="-120"/>
              <a:ea typeface="微軟正黑體" panose="020B0604030504040204" pitchFamily="34" charset="-120"/>
            </a:rPr>
            <a:t>日：舉辦年終尾牙活動</a:t>
          </a:r>
        </a:p>
        <a:p>
          <a:endParaRPr lang="en-US" altLang="zh-TW" sz="1000" b="1" i="0"/>
        </a:p>
      </xdr:txBody>
    </xdr:sp>
    <xdr:clientData/>
  </xdr:twoCellAnchor>
  <xdr:twoCellAnchor>
    <xdr:from>
      <xdr:col>5</xdr:col>
      <xdr:colOff>105682</xdr:colOff>
      <xdr:row>19</xdr:row>
      <xdr:rowOff>0</xdr:rowOff>
    </xdr:from>
    <xdr:to>
      <xdr:col>10</xdr:col>
      <xdr:colOff>336269</xdr:colOff>
      <xdr:row>46</xdr:row>
      <xdr:rowOff>79831</xdr:rowOff>
    </xdr:to>
    <xdr:sp macro="" textlink="">
      <xdr:nvSpPr>
        <xdr:cNvPr id="4" name="文字方塊 4">
          <a:extLst>
            <a:ext uri="{FF2B5EF4-FFF2-40B4-BE49-F238E27FC236}">
              <a16:creationId xmlns:a16="http://schemas.microsoft.com/office/drawing/2014/main" id="{70CB0CF5-55F3-0872-55CF-2D589E088FF9}"/>
            </a:ext>
          </a:extLst>
        </xdr:cNvPr>
        <xdr:cNvSpPr txBox="1"/>
      </xdr:nvSpPr>
      <xdr:spPr>
        <a:xfrm>
          <a:off x="5330145" y="3262313"/>
          <a:ext cx="3588149" cy="4708981"/>
        </a:xfrm>
        <a:prstGeom prst="rect">
          <a:avLst/>
        </a:prstGeom>
        <a:noFill/>
      </xdr:spPr>
      <xdr:txBody>
        <a:bodyPr wrap="square">
          <a:spAutoFit/>
        </a:bodyPr>
        <a:lstStyle>
          <a:defPPr>
            <a:defRPr lang="zh-TW"/>
          </a:defPPr>
          <a:lvl1pPr algn="l" rtl="0" fontAlgn="base">
            <a:spcBef>
              <a:spcPct val="0"/>
            </a:spcBef>
            <a:spcAft>
              <a:spcPct val="0"/>
            </a:spcAft>
            <a:defRPr kumimoji="1" sz="2400" i="1" kern="1200">
              <a:solidFill>
                <a:schemeClr val="tx1"/>
              </a:solidFill>
              <a:latin typeface="Times New Roman" charset="0"/>
              <a:ea typeface="新細明體" charset="0"/>
              <a:cs typeface="新細明體" charset="0"/>
            </a:defRPr>
          </a:lvl1pPr>
          <a:lvl2pPr marL="457200" algn="l" rtl="0" fontAlgn="base">
            <a:spcBef>
              <a:spcPct val="0"/>
            </a:spcBef>
            <a:spcAft>
              <a:spcPct val="0"/>
            </a:spcAft>
            <a:defRPr kumimoji="1" sz="2400" i="1" kern="1200">
              <a:solidFill>
                <a:schemeClr val="tx1"/>
              </a:solidFill>
              <a:latin typeface="Times New Roman" charset="0"/>
              <a:ea typeface="新細明體" charset="0"/>
              <a:cs typeface="新細明體" charset="0"/>
            </a:defRPr>
          </a:lvl2pPr>
          <a:lvl3pPr marL="914400" algn="l" rtl="0" fontAlgn="base">
            <a:spcBef>
              <a:spcPct val="0"/>
            </a:spcBef>
            <a:spcAft>
              <a:spcPct val="0"/>
            </a:spcAft>
            <a:defRPr kumimoji="1" sz="2400" i="1" kern="1200">
              <a:solidFill>
                <a:schemeClr val="tx1"/>
              </a:solidFill>
              <a:latin typeface="Times New Roman" charset="0"/>
              <a:ea typeface="新細明體" charset="0"/>
              <a:cs typeface="新細明體" charset="0"/>
            </a:defRPr>
          </a:lvl3pPr>
          <a:lvl4pPr marL="1371600" algn="l" rtl="0" fontAlgn="base">
            <a:spcBef>
              <a:spcPct val="0"/>
            </a:spcBef>
            <a:spcAft>
              <a:spcPct val="0"/>
            </a:spcAft>
            <a:defRPr kumimoji="1" sz="2400" i="1" kern="1200">
              <a:solidFill>
                <a:schemeClr val="tx1"/>
              </a:solidFill>
              <a:latin typeface="Times New Roman" charset="0"/>
              <a:ea typeface="新細明體" charset="0"/>
              <a:cs typeface="新細明體" charset="0"/>
            </a:defRPr>
          </a:lvl4pPr>
          <a:lvl5pPr marL="1828800" algn="l" rtl="0" fontAlgn="base">
            <a:spcBef>
              <a:spcPct val="0"/>
            </a:spcBef>
            <a:spcAft>
              <a:spcPct val="0"/>
            </a:spcAft>
            <a:defRPr kumimoji="1" sz="2400" i="1" kern="1200">
              <a:solidFill>
                <a:schemeClr val="tx1"/>
              </a:solidFill>
              <a:latin typeface="Times New Roman" charset="0"/>
              <a:ea typeface="新細明體" charset="0"/>
              <a:cs typeface="新細明體" charset="0"/>
            </a:defRPr>
          </a:lvl5pPr>
          <a:lvl6pPr marL="2286000" algn="l" defTabSz="457200" rtl="0" eaLnBrk="1" latinLnBrk="0" hangingPunct="1">
            <a:defRPr kumimoji="1" sz="2400" i="1" kern="1200">
              <a:solidFill>
                <a:schemeClr val="tx1"/>
              </a:solidFill>
              <a:latin typeface="Times New Roman" charset="0"/>
              <a:ea typeface="新細明體" charset="0"/>
              <a:cs typeface="新細明體" charset="0"/>
            </a:defRPr>
          </a:lvl6pPr>
          <a:lvl7pPr marL="2743200" algn="l" defTabSz="457200" rtl="0" eaLnBrk="1" latinLnBrk="0" hangingPunct="1">
            <a:defRPr kumimoji="1" sz="2400" i="1" kern="1200">
              <a:solidFill>
                <a:schemeClr val="tx1"/>
              </a:solidFill>
              <a:latin typeface="Times New Roman" charset="0"/>
              <a:ea typeface="新細明體" charset="0"/>
              <a:cs typeface="新細明體" charset="0"/>
            </a:defRPr>
          </a:lvl7pPr>
          <a:lvl8pPr marL="3200400" algn="l" defTabSz="457200" rtl="0" eaLnBrk="1" latinLnBrk="0" hangingPunct="1">
            <a:defRPr kumimoji="1" sz="2400" i="1" kern="1200">
              <a:solidFill>
                <a:schemeClr val="tx1"/>
              </a:solidFill>
              <a:latin typeface="Times New Roman" charset="0"/>
              <a:ea typeface="新細明體" charset="0"/>
              <a:cs typeface="新細明體" charset="0"/>
            </a:defRPr>
          </a:lvl8pPr>
          <a:lvl9pPr marL="3657600" algn="l" defTabSz="457200" rtl="0" eaLnBrk="1" latinLnBrk="0" hangingPunct="1">
            <a:defRPr kumimoji="1" sz="2400" i="1" kern="1200">
              <a:solidFill>
                <a:schemeClr val="tx1"/>
              </a:solidFill>
              <a:latin typeface="Times New Roman" charset="0"/>
              <a:ea typeface="新細明體" charset="0"/>
              <a:cs typeface="新細明體" charset="0"/>
            </a:defRPr>
          </a:lvl9pPr>
        </a:lstStyle>
        <a:p>
          <a:r>
            <a:rPr lang="en-US" altLang="zh-TW" sz="1200" b="1" i="0">
              <a:latin typeface="微軟正黑體" panose="020B0604030504040204" pitchFamily="34" charset="-120"/>
              <a:ea typeface="微軟正黑體" panose="020B0604030504040204" pitchFamily="34" charset="-120"/>
            </a:rPr>
            <a:t>7. </a:t>
          </a:r>
          <a:r>
            <a:rPr lang="zh-TW" altLang="en-US" sz="1200" b="1" i="0">
              <a:latin typeface="微軟正黑體" panose="020B0604030504040204" pitchFamily="34" charset="-120"/>
              <a:ea typeface="微軟正黑體" panose="020B0604030504040204" pitchFamily="34" charset="-120"/>
            </a:rPr>
            <a:t>專案預算</a:t>
          </a:r>
        </a:p>
        <a:p>
          <a:r>
            <a:rPr lang="zh-TW" altLang="en-US" sz="1200" i="0">
              <a:latin typeface="微軟正黑體" panose="020B0604030504040204" pitchFamily="34" charset="-120"/>
              <a:ea typeface="微軟正黑體" panose="020B0604030504040204" pitchFamily="34" charset="-120"/>
            </a:rPr>
            <a:t>總預算：</a:t>
          </a:r>
          <a:r>
            <a:rPr lang="en-US" altLang="zh-TW" sz="1200" i="0">
              <a:latin typeface="微軟正黑體" panose="020B0604030504040204" pitchFamily="34" charset="-120"/>
              <a:ea typeface="微軟正黑體" panose="020B0604030504040204" pitchFamily="34" charset="-120"/>
            </a:rPr>
            <a:t>XXX</a:t>
          </a:r>
          <a:r>
            <a:rPr lang="zh-TW" altLang="en-US" sz="1200" i="0">
              <a:latin typeface="微軟正黑體" panose="020B0604030504040204" pitchFamily="34" charset="-120"/>
              <a:ea typeface="微軟正黑體" panose="020B0604030504040204" pitchFamily="34" charset="-120"/>
            </a:rPr>
            <a:t>元</a:t>
          </a:r>
        </a:p>
        <a:p>
          <a:r>
            <a:rPr lang="zh-TW" altLang="en-US" sz="1200" i="0">
              <a:latin typeface="微軟正黑體" panose="020B0604030504040204" pitchFamily="34" charset="-120"/>
              <a:ea typeface="微軟正黑體" panose="020B0604030504040204" pitchFamily="34" charset="-120"/>
            </a:rPr>
            <a:t>活動場地租金：</a:t>
          </a:r>
          <a:r>
            <a:rPr lang="en-US" altLang="zh-TW" sz="1200" i="0">
              <a:latin typeface="微軟正黑體" panose="020B0604030504040204" pitchFamily="34" charset="-120"/>
              <a:ea typeface="微軟正黑體" panose="020B0604030504040204" pitchFamily="34" charset="-120"/>
            </a:rPr>
            <a:t>XXX</a:t>
          </a:r>
          <a:r>
            <a:rPr lang="zh-TW" altLang="en-US" sz="1200" i="0">
              <a:latin typeface="微軟正黑體" panose="020B0604030504040204" pitchFamily="34" charset="-120"/>
              <a:ea typeface="微軟正黑體" panose="020B0604030504040204" pitchFamily="34" charset="-120"/>
            </a:rPr>
            <a:t>元</a:t>
          </a:r>
        </a:p>
        <a:p>
          <a:r>
            <a:rPr lang="zh-TW" altLang="en-US" sz="1200" i="0">
              <a:latin typeface="微軟正黑體" panose="020B0604030504040204" pitchFamily="34" charset="-120"/>
              <a:ea typeface="微軟正黑體" panose="020B0604030504040204" pitchFamily="34" charset="-120"/>
            </a:rPr>
            <a:t>餐飲費用：</a:t>
          </a:r>
          <a:r>
            <a:rPr lang="en-US" altLang="zh-TW" sz="1200" i="0">
              <a:latin typeface="微軟正黑體" panose="020B0604030504040204" pitchFamily="34" charset="-120"/>
              <a:ea typeface="微軟正黑體" panose="020B0604030504040204" pitchFamily="34" charset="-120"/>
            </a:rPr>
            <a:t>XXX</a:t>
          </a:r>
          <a:r>
            <a:rPr lang="zh-TW" altLang="en-US" sz="1200" i="0">
              <a:latin typeface="微軟正黑體" panose="020B0604030504040204" pitchFamily="34" charset="-120"/>
              <a:ea typeface="微軟正黑體" panose="020B0604030504040204" pitchFamily="34" charset="-120"/>
            </a:rPr>
            <a:t>元</a:t>
          </a:r>
        </a:p>
        <a:p>
          <a:r>
            <a:rPr lang="zh-TW" altLang="en-US" sz="1200" i="0">
              <a:latin typeface="微軟正黑體" panose="020B0604030504040204" pitchFamily="34" charset="-120"/>
              <a:ea typeface="微軟正黑體" panose="020B0604030504040204" pitchFamily="34" charset="-120"/>
            </a:rPr>
            <a:t>表演及娛樂費用：</a:t>
          </a:r>
          <a:r>
            <a:rPr lang="en-US" altLang="zh-TW" sz="1200" i="0">
              <a:latin typeface="微軟正黑體" panose="020B0604030504040204" pitchFamily="34" charset="-120"/>
              <a:ea typeface="微軟正黑體" panose="020B0604030504040204" pitchFamily="34" charset="-120"/>
            </a:rPr>
            <a:t>XXX</a:t>
          </a:r>
          <a:r>
            <a:rPr lang="zh-TW" altLang="en-US" sz="1200" i="0">
              <a:latin typeface="微軟正黑體" panose="020B0604030504040204" pitchFamily="34" charset="-120"/>
              <a:ea typeface="微軟正黑體" panose="020B0604030504040204" pitchFamily="34" charset="-120"/>
            </a:rPr>
            <a:t>元</a:t>
          </a:r>
        </a:p>
        <a:p>
          <a:r>
            <a:rPr lang="zh-TW" altLang="en-US" sz="1200" i="0">
              <a:latin typeface="微軟正黑體" panose="020B0604030504040204" pitchFamily="34" charset="-120"/>
              <a:ea typeface="微軟正黑體" panose="020B0604030504040204" pitchFamily="34" charset="-120"/>
            </a:rPr>
            <a:t>獎品費用：</a:t>
          </a:r>
          <a:r>
            <a:rPr lang="en-US" altLang="zh-TW" sz="1200" i="0">
              <a:latin typeface="微軟正黑體" panose="020B0604030504040204" pitchFamily="34" charset="-120"/>
              <a:ea typeface="微軟正黑體" panose="020B0604030504040204" pitchFamily="34" charset="-120"/>
            </a:rPr>
            <a:t>XXX</a:t>
          </a:r>
          <a:r>
            <a:rPr lang="zh-TW" altLang="en-US" sz="1200" i="0">
              <a:latin typeface="微軟正黑體" panose="020B0604030504040204" pitchFamily="34" charset="-120"/>
              <a:ea typeface="微軟正黑體" panose="020B0604030504040204" pitchFamily="34" charset="-120"/>
            </a:rPr>
            <a:t>元</a:t>
          </a:r>
        </a:p>
        <a:p>
          <a:r>
            <a:rPr lang="zh-TW" altLang="en-US" sz="1200" i="0">
              <a:latin typeface="微軟正黑體" panose="020B0604030504040204" pitchFamily="34" charset="-120"/>
              <a:ea typeface="微軟正黑體" panose="020B0604030504040204" pitchFamily="34" charset="-120"/>
            </a:rPr>
            <a:t>其他雜項費用：</a:t>
          </a:r>
          <a:r>
            <a:rPr lang="en-US" altLang="zh-TW" sz="1200" i="0">
              <a:latin typeface="微軟正黑體" panose="020B0604030504040204" pitchFamily="34" charset="-120"/>
              <a:ea typeface="微軟正黑體" panose="020B0604030504040204" pitchFamily="34" charset="-120"/>
            </a:rPr>
            <a:t>XXX</a:t>
          </a:r>
          <a:r>
            <a:rPr lang="zh-TW" altLang="en-US" sz="1200" i="0">
              <a:latin typeface="微軟正黑體" panose="020B0604030504040204" pitchFamily="34" charset="-120"/>
              <a:ea typeface="微軟正黑體" panose="020B0604030504040204" pitchFamily="34" charset="-120"/>
            </a:rPr>
            <a:t>元</a:t>
          </a:r>
        </a:p>
        <a:p>
          <a:endParaRPr lang="en-US" altLang="zh-TW" sz="1200" b="1" i="0">
            <a:latin typeface="微軟正黑體" panose="020B0604030504040204" pitchFamily="34" charset="-120"/>
            <a:ea typeface="微軟正黑體" panose="020B0604030504040204" pitchFamily="34" charset="-120"/>
          </a:endParaRPr>
        </a:p>
        <a:p>
          <a:r>
            <a:rPr lang="en-US" altLang="zh-TW" sz="1200" b="1" i="0">
              <a:latin typeface="微軟正黑體" panose="020B0604030504040204" pitchFamily="34" charset="-120"/>
              <a:ea typeface="微軟正黑體" panose="020B0604030504040204" pitchFamily="34" charset="-120"/>
            </a:rPr>
            <a:t>8. </a:t>
          </a:r>
          <a:r>
            <a:rPr lang="zh-TW" altLang="en-US" sz="1200" b="1" i="0">
              <a:latin typeface="微軟正黑體" panose="020B0604030504040204" pitchFamily="34" charset="-120"/>
              <a:ea typeface="微軟正黑體" panose="020B0604030504040204" pitchFamily="34" charset="-120"/>
            </a:rPr>
            <a:t>成功標準</a:t>
          </a:r>
        </a:p>
        <a:p>
          <a:r>
            <a:rPr lang="zh-TW" altLang="en-US" sz="1200" i="0">
              <a:latin typeface="微軟正黑體" panose="020B0604030504040204" pitchFamily="34" charset="-120"/>
              <a:ea typeface="微軟正黑體" panose="020B0604030504040204" pitchFamily="34" charset="-120"/>
            </a:rPr>
            <a:t>參加人數達到預期</a:t>
          </a:r>
        </a:p>
        <a:p>
          <a:r>
            <a:rPr lang="zh-TW" altLang="en-US" sz="1200" i="0">
              <a:latin typeface="微軟正黑體" panose="020B0604030504040204" pitchFamily="34" charset="-120"/>
              <a:ea typeface="微軟正黑體" panose="020B0604030504040204" pitchFamily="34" charset="-120"/>
            </a:rPr>
            <a:t>活動過程順利無事故</a:t>
          </a:r>
        </a:p>
        <a:p>
          <a:r>
            <a:rPr lang="zh-TW" altLang="en-US" sz="1200" i="0">
              <a:latin typeface="微軟正黑體" panose="020B0604030504040204" pitchFamily="34" charset="-120"/>
              <a:ea typeface="微軟正黑體" panose="020B0604030504040204" pitchFamily="34" charset="-120"/>
            </a:rPr>
            <a:t>參與者滿意度達到</a:t>
          </a:r>
          <a:r>
            <a:rPr lang="en-US" altLang="zh-TW" sz="1200" i="0">
              <a:latin typeface="微軟正黑體" panose="020B0604030504040204" pitchFamily="34" charset="-120"/>
              <a:ea typeface="微軟正黑體" panose="020B0604030504040204" pitchFamily="34" charset="-120"/>
            </a:rPr>
            <a:t>90%</a:t>
          </a:r>
          <a:r>
            <a:rPr lang="zh-TW" altLang="en-US" sz="1200" i="0">
              <a:latin typeface="微軟正黑體" panose="020B0604030504040204" pitchFamily="34" charset="-120"/>
              <a:ea typeface="微軟正黑體" panose="020B0604030504040204" pitchFamily="34" charset="-120"/>
            </a:rPr>
            <a:t>以上</a:t>
          </a:r>
        </a:p>
        <a:p>
          <a:r>
            <a:rPr lang="zh-TW" altLang="en-US" sz="1200" i="0">
              <a:latin typeface="微軟正黑體" panose="020B0604030504040204" pitchFamily="34" charset="-120"/>
              <a:ea typeface="微軟正黑體" panose="020B0604030504040204" pitchFamily="34" charset="-120"/>
            </a:rPr>
            <a:t>活動預算控制在</a:t>
          </a:r>
          <a:r>
            <a:rPr lang="en-US" altLang="zh-TW" sz="1200" i="0">
              <a:latin typeface="微軟正黑體" panose="020B0604030504040204" pitchFamily="34" charset="-120"/>
              <a:ea typeface="微軟正黑體" panose="020B0604030504040204" pitchFamily="34" charset="-120"/>
            </a:rPr>
            <a:t>±10%</a:t>
          </a:r>
          <a:r>
            <a:rPr lang="zh-TW" altLang="en-US" sz="1200" i="0">
              <a:latin typeface="微軟正黑體" panose="020B0604030504040204" pitchFamily="34" charset="-120"/>
              <a:ea typeface="微軟正黑體" panose="020B0604030504040204" pitchFamily="34" charset="-120"/>
            </a:rPr>
            <a:t>範圍內</a:t>
          </a:r>
        </a:p>
        <a:p>
          <a:endParaRPr lang="en-US" altLang="zh-TW" sz="1200" i="0">
            <a:latin typeface="微軟正黑體" panose="020B0604030504040204" pitchFamily="34" charset="-120"/>
            <a:ea typeface="微軟正黑體" panose="020B0604030504040204" pitchFamily="34" charset="-120"/>
          </a:endParaRPr>
        </a:p>
        <a:p>
          <a:r>
            <a:rPr lang="en-US" altLang="zh-TW" sz="1200" b="1" i="0">
              <a:latin typeface="微軟正黑體" panose="020B0604030504040204" pitchFamily="34" charset="-120"/>
              <a:ea typeface="微軟正黑體" panose="020B0604030504040204" pitchFamily="34" charset="-120"/>
            </a:rPr>
            <a:t>9. </a:t>
          </a:r>
          <a:r>
            <a:rPr lang="zh-TW" altLang="en-US" sz="1200" b="1" i="0">
              <a:latin typeface="微軟正黑體" panose="020B0604030504040204" pitchFamily="34" charset="-120"/>
              <a:ea typeface="微軟正黑體" panose="020B0604030504040204" pitchFamily="34" charset="-120"/>
            </a:rPr>
            <a:t>風險管理</a:t>
          </a:r>
        </a:p>
        <a:p>
          <a:r>
            <a:rPr lang="zh-TW" altLang="en-US" sz="1200" i="0">
              <a:latin typeface="微軟正黑體" panose="020B0604030504040204" pitchFamily="34" charset="-120"/>
              <a:ea typeface="微軟正黑體" panose="020B0604030504040204" pitchFamily="34" charset="-120"/>
            </a:rPr>
            <a:t>潛在風險：場地不可用、天氣惡劣、供應商延遲</a:t>
          </a:r>
        </a:p>
        <a:p>
          <a:r>
            <a:rPr lang="zh-TW" altLang="en-US" sz="1200" i="0">
              <a:latin typeface="微軟正黑體" panose="020B0604030504040204" pitchFamily="34" charset="-120"/>
              <a:ea typeface="微軟正黑體" panose="020B0604030504040204" pitchFamily="34" charset="-120"/>
            </a:rPr>
            <a:t>風險應對策略：簽訂場地合同並確保備用場地、制定惡劣天氣應急計劃、提前確保供應商供貨</a:t>
          </a:r>
        </a:p>
        <a:p>
          <a:endParaRPr lang="en-US" altLang="zh-TW" sz="1200" b="1" i="0">
            <a:latin typeface="微軟正黑體" panose="020B0604030504040204" pitchFamily="34" charset="-120"/>
            <a:ea typeface="微軟正黑體" panose="020B0604030504040204" pitchFamily="34" charset="-120"/>
          </a:endParaRPr>
        </a:p>
        <a:p>
          <a:r>
            <a:rPr lang="en-US" altLang="zh-TW" sz="1200" b="1" i="0">
              <a:latin typeface="微軟正黑體" panose="020B0604030504040204" pitchFamily="34" charset="-120"/>
              <a:ea typeface="微軟正黑體" panose="020B0604030504040204" pitchFamily="34" charset="-120"/>
            </a:rPr>
            <a:t>10. </a:t>
          </a:r>
          <a:r>
            <a:rPr lang="zh-TW" altLang="en-US" sz="1200" b="1" i="0">
              <a:latin typeface="微軟正黑體" panose="020B0604030504040204" pitchFamily="34" charset="-120"/>
              <a:ea typeface="微軟正黑體" panose="020B0604030504040204" pitchFamily="34" charset="-120"/>
            </a:rPr>
            <a:t>批准</a:t>
          </a:r>
        </a:p>
        <a:p>
          <a:r>
            <a:rPr lang="zh-TW" altLang="en-US" sz="1200" i="0">
              <a:latin typeface="微軟正黑體" panose="020B0604030504040204" pitchFamily="34" charset="-120"/>
              <a:ea typeface="微軟正黑體" panose="020B0604030504040204" pitchFamily="34" charset="-120"/>
            </a:rPr>
            <a:t>本專案 </a:t>
          </a:r>
          <a:r>
            <a:rPr lang="en-US" altLang="zh-TW" sz="1200" i="0">
              <a:latin typeface="微軟正黑體" panose="020B0604030504040204" pitchFamily="34" charset="-120"/>
              <a:ea typeface="微軟正黑體" panose="020B0604030504040204" pitchFamily="34" charset="-120"/>
            </a:rPr>
            <a:t>Charter </a:t>
          </a:r>
          <a:r>
            <a:rPr lang="zh-TW" altLang="en-US" sz="1200" i="0">
              <a:latin typeface="微軟正黑體" panose="020B0604030504040204" pitchFamily="34" charset="-120"/>
              <a:ea typeface="微軟正黑體" panose="020B0604030504040204" pitchFamily="34" charset="-120"/>
            </a:rPr>
            <a:t>經以下人員批准後生效：</a:t>
          </a:r>
        </a:p>
        <a:p>
          <a:endParaRPr lang="zh-TW" altLang="en-US" sz="1200" i="0">
            <a:latin typeface="微軟正黑體" panose="020B0604030504040204" pitchFamily="34" charset="-120"/>
            <a:ea typeface="微軟正黑體" panose="020B0604030504040204" pitchFamily="34" charset="-120"/>
          </a:endParaRPr>
        </a:p>
        <a:p>
          <a:r>
            <a:rPr lang="zh-TW" altLang="en-US" sz="1200" i="0">
              <a:latin typeface="微軟正黑體" panose="020B0604030504040204" pitchFamily="34" charset="-120"/>
              <a:ea typeface="微軟正黑體" panose="020B0604030504040204" pitchFamily="34" charset="-120"/>
            </a:rPr>
            <a:t>專案贊助人簽字：</a:t>
          </a:r>
          <a:r>
            <a:rPr lang="en-US" altLang="zh-TW" sz="1200" i="0">
              <a:latin typeface="微軟正黑體" panose="020B0604030504040204" pitchFamily="34" charset="-120"/>
              <a:ea typeface="微軟正黑體" panose="020B0604030504040204" pitchFamily="34" charset="-120"/>
            </a:rPr>
            <a:t>__________</a:t>
          </a:r>
        </a:p>
        <a:p>
          <a:r>
            <a:rPr lang="zh-TW" altLang="en-US" sz="1200" i="0">
              <a:latin typeface="微軟正黑體" panose="020B0604030504040204" pitchFamily="34" charset="-120"/>
              <a:ea typeface="微軟正黑體" panose="020B0604030504040204" pitchFamily="34" charset="-120"/>
            </a:rPr>
            <a:t>專案經理簽字：</a:t>
          </a:r>
          <a:r>
            <a:rPr lang="en-US" altLang="zh-TW" sz="1200" i="0">
              <a:latin typeface="微軟正黑體" panose="020B0604030504040204" pitchFamily="34" charset="-120"/>
              <a:ea typeface="微軟正黑體" panose="020B0604030504040204" pitchFamily="34" charset="-120"/>
            </a:rPr>
            <a:t>__________</a:t>
          </a:r>
        </a:p>
        <a:p>
          <a:r>
            <a:rPr lang="zh-TW" altLang="en-US" sz="1200" i="0">
              <a:latin typeface="微軟正黑體" panose="020B0604030504040204" pitchFamily="34" charset="-120"/>
              <a:ea typeface="微軟正黑體" panose="020B0604030504040204" pitchFamily="34" charset="-120"/>
            </a:rPr>
            <a:t>日期：</a:t>
          </a:r>
          <a:r>
            <a:rPr lang="en-US" altLang="zh-TW" sz="1200" i="0">
              <a:latin typeface="微軟正黑體" panose="020B0604030504040204" pitchFamily="34" charset="-120"/>
              <a:ea typeface="微軟正黑體" panose="020B0604030504040204" pitchFamily="34" charset="-120"/>
            </a:rPr>
            <a:t>__________</a:t>
          </a:r>
          <a:endParaRPr lang="zh-TW" altLang="en-US" sz="1200" i="0">
            <a:latin typeface="微軟正黑體" panose="020B0604030504040204" pitchFamily="34" charset="-120"/>
            <a:ea typeface="微軟正黑體" panose="020B0604030504040204" pitchFamily="34" charset="-12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199571</xdr:colOff>
      <xdr:row>4</xdr:row>
      <xdr:rowOff>89754</xdr:rowOff>
    </xdr:to>
    <xdr:sp macro="" textlink="">
      <xdr:nvSpPr>
        <xdr:cNvPr id="2" name="文字方塊 5">
          <a:extLst>
            <a:ext uri="{FF2B5EF4-FFF2-40B4-BE49-F238E27FC236}">
              <a16:creationId xmlns:a16="http://schemas.microsoft.com/office/drawing/2014/main" id="{F16D0B24-46A7-4F8A-9985-A0214678A7C7}"/>
            </a:ext>
          </a:extLst>
        </xdr:cNvPr>
        <xdr:cNvSpPr txBox="1"/>
      </xdr:nvSpPr>
      <xdr:spPr>
        <a:xfrm>
          <a:off x="933450" y="204788"/>
          <a:ext cx="1671184" cy="704116"/>
        </a:xfrm>
        <a:prstGeom prst="rect">
          <a:avLst/>
        </a:prstGeom>
        <a:solidFill>
          <a:schemeClr val="tx1"/>
        </a:solidFill>
      </xdr:spPr>
      <xdr:txBody>
        <a:bodyPr wrap="square" rtlCol="0">
          <a:spAutoFit/>
        </a:bodyPr>
        <a:lstStyle>
          <a:defPPr>
            <a:defRPr lang="zh-TW"/>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TW" sz="2800" b="1">
              <a:solidFill>
                <a:schemeClr val="bg1"/>
              </a:solidFill>
              <a:latin typeface="微軟正黑體" panose="020B0604030504040204" pitchFamily="34" charset="-120"/>
              <a:ea typeface="微軟正黑體" panose="020B0604030504040204" pitchFamily="34" charset="-120"/>
            </a:rPr>
            <a:t>P</a:t>
          </a:r>
          <a:r>
            <a:rPr lang="zh-TW" altLang="en-US" sz="2000" b="1">
              <a:solidFill>
                <a:schemeClr val="bg1"/>
              </a:solidFill>
              <a:latin typeface="微軟正黑體" panose="020B0604030504040204" pitchFamily="34" charset="-120"/>
              <a:ea typeface="微軟正黑體" panose="020B0604030504040204" pitchFamily="34" charset="-120"/>
            </a:rPr>
            <a:t>識別風險</a:t>
          </a:r>
        </a:p>
      </xdr:txBody>
    </xdr:sp>
    <xdr:clientData/>
  </xdr:twoCellAnchor>
  <xdr:twoCellAnchor>
    <xdr:from>
      <xdr:col>6</xdr:col>
      <xdr:colOff>119743</xdr:colOff>
      <xdr:row>0</xdr:row>
      <xdr:rowOff>181428</xdr:rowOff>
    </xdr:from>
    <xdr:to>
      <xdr:col>9</xdr:col>
      <xdr:colOff>78015</xdr:colOff>
      <xdr:row>4</xdr:row>
      <xdr:rowOff>63364</xdr:rowOff>
    </xdr:to>
    <xdr:sp macro="" textlink="">
      <xdr:nvSpPr>
        <xdr:cNvPr id="3" name="文字方塊 6">
          <a:extLst>
            <a:ext uri="{FF2B5EF4-FFF2-40B4-BE49-F238E27FC236}">
              <a16:creationId xmlns:a16="http://schemas.microsoft.com/office/drawing/2014/main" id="{C9CA6218-C9EB-4D6C-A6B0-24A32D567BA6}"/>
            </a:ext>
          </a:extLst>
        </xdr:cNvPr>
        <xdr:cNvSpPr txBox="1"/>
      </xdr:nvSpPr>
      <xdr:spPr>
        <a:xfrm>
          <a:off x="4363131" y="181428"/>
          <a:ext cx="1572759" cy="701086"/>
        </a:xfrm>
        <a:prstGeom prst="rect">
          <a:avLst/>
        </a:prstGeom>
        <a:solidFill>
          <a:schemeClr val="tx1"/>
        </a:solidFill>
      </xdr:spPr>
      <xdr:txBody>
        <a:bodyPr wrap="square" rtlCol="0">
          <a:spAutoFit/>
        </a:bodyPr>
        <a:lstStyle>
          <a:defPPr>
            <a:defRPr lang="zh-TW"/>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TW" sz="2800" b="1">
              <a:solidFill>
                <a:schemeClr val="bg1"/>
              </a:solidFill>
              <a:latin typeface="微軟正黑體" panose="020B0604030504040204" pitchFamily="34" charset="-120"/>
              <a:ea typeface="微軟正黑體" panose="020B0604030504040204" pitchFamily="34" charset="-120"/>
            </a:rPr>
            <a:t>D</a:t>
          </a:r>
          <a:r>
            <a:rPr lang="zh-TW" altLang="en-US" sz="2000" b="1">
              <a:solidFill>
                <a:schemeClr val="bg1"/>
              </a:solidFill>
              <a:latin typeface="微軟正黑體" panose="020B0604030504040204" pitchFamily="34" charset="-120"/>
              <a:ea typeface="微軟正黑體" panose="020B0604030504040204" pitchFamily="34" charset="-120"/>
            </a:rPr>
            <a:t>優先次序</a:t>
          </a:r>
        </a:p>
      </xdr:txBody>
    </xdr:sp>
    <xdr:clientData/>
  </xdr:twoCellAnchor>
  <xdr:twoCellAnchor>
    <xdr:from>
      <xdr:col>11</xdr:col>
      <xdr:colOff>212896</xdr:colOff>
      <xdr:row>1</xdr:row>
      <xdr:rowOff>32993</xdr:rowOff>
    </xdr:from>
    <xdr:to>
      <xdr:col>13</xdr:col>
      <xdr:colOff>678872</xdr:colOff>
      <xdr:row>4</xdr:row>
      <xdr:rowOff>122747</xdr:rowOff>
    </xdr:to>
    <xdr:sp macro="" textlink="">
      <xdr:nvSpPr>
        <xdr:cNvPr id="4" name="文字方塊 7">
          <a:extLst>
            <a:ext uri="{FF2B5EF4-FFF2-40B4-BE49-F238E27FC236}">
              <a16:creationId xmlns:a16="http://schemas.microsoft.com/office/drawing/2014/main" id="{264BE5DA-4726-4BAA-A0C1-A3FD2443F0A6}"/>
            </a:ext>
          </a:extLst>
        </xdr:cNvPr>
        <xdr:cNvSpPr txBox="1"/>
      </xdr:nvSpPr>
      <xdr:spPr>
        <a:xfrm>
          <a:off x="7213771" y="237781"/>
          <a:ext cx="1885201" cy="704116"/>
        </a:xfrm>
        <a:prstGeom prst="rect">
          <a:avLst/>
        </a:prstGeom>
        <a:solidFill>
          <a:schemeClr val="tx1"/>
        </a:solidFill>
      </xdr:spPr>
      <xdr:txBody>
        <a:bodyPr wrap="square" rtlCol="0">
          <a:spAutoFit/>
        </a:bodyPr>
        <a:lstStyle>
          <a:defPPr>
            <a:defRPr lang="zh-TW"/>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TW" sz="2800" b="1">
              <a:solidFill>
                <a:schemeClr val="bg1"/>
              </a:solidFill>
              <a:latin typeface="微軟正黑體" panose="020B0604030504040204" pitchFamily="34" charset="-120"/>
              <a:ea typeface="微軟正黑體" panose="020B0604030504040204" pitchFamily="34" charset="-120"/>
            </a:rPr>
            <a:t>C</a:t>
          </a:r>
          <a:r>
            <a:rPr lang="zh-TW" altLang="en-US" sz="2000" b="1">
              <a:solidFill>
                <a:schemeClr val="bg1"/>
              </a:solidFill>
              <a:latin typeface="微軟正黑體" panose="020B0604030504040204" pitchFamily="34" charset="-120"/>
              <a:ea typeface="微軟正黑體" panose="020B0604030504040204" pitchFamily="34" charset="-120"/>
            </a:rPr>
            <a:t>可能原因</a:t>
          </a:r>
        </a:p>
      </xdr:txBody>
    </xdr:sp>
    <xdr:clientData/>
  </xdr:twoCellAnchor>
  <xdr:twoCellAnchor>
    <xdr:from>
      <xdr:col>15</xdr:col>
      <xdr:colOff>577989</xdr:colOff>
      <xdr:row>1</xdr:row>
      <xdr:rowOff>0</xdr:rowOff>
    </xdr:from>
    <xdr:to>
      <xdr:col>18</xdr:col>
      <xdr:colOff>533400</xdr:colOff>
      <xdr:row>4</xdr:row>
      <xdr:rowOff>89754</xdr:rowOff>
    </xdr:to>
    <xdr:sp macro="" textlink="">
      <xdr:nvSpPr>
        <xdr:cNvPr id="5" name="文字方塊 8">
          <a:extLst>
            <a:ext uri="{FF2B5EF4-FFF2-40B4-BE49-F238E27FC236}">
              <a16:creationId xmlns:a16="http://schemas.microsoft.com/office/drawing/2014/main" id="{FCD1EB35-0499-44D2-B0F9-76B2E5F1D96B}"/>
            </a:ext>
          </a:extLst>
        </xdr:cNvPr>
        <xdr:cNvSpPr txBox="1"/>
      </xdr:nvSpPr>
      <xdr:spPr>
        <a:xfrm>
          <a:off x="10517327" y="204788"/>
          <a:ext cx="1898511" cy="704116"/>
        </a:xfrm>
        <a:prstGeom prst="rect">
          <a:avLst/>
        </a:prstGeom>
        <a:solidFill>
          <a:schemeClr val="tx1"/>
        </a:solidFill>
      </xdr:spPr>
      <xdr:txBody>
        <a:bodyPr wrap="square" rtlCol="0">
          <a:spAutoFit/>
        </a:bodyPr>
        <a:lstStyle>
          <a:defPPr>
            <a:defRPr lang="zh-TW"/>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TW" sz="2800" b="1">
              <a:solidFill>
                <a:schemeClr val="bg1"/>
              </a:solidFill>
              <a:latin typeface="微軟正黑體" panose="020B0604030504040204" pitchFamily="34" charset="-120"/>
              <a:ea typeface="微軟正黑體" panose="020B0604030504040204" pitchFamily="34" charset="-120"/>
            </a:rPr>
            <a:t>A</a:t>
          </a:r>
          <a:r>
            <a:rPr lang="zh-TW" altLang="en-US" sz="2000" b="1">
              <a:solidFill>
                <a:schemeClr val="bg1"/>
              </a:solidFill>
              <a:latin typeface="微軟正黑體" panose="020B0604030504040204" pitchFamily="34" charset="-120"/>
              <a:ea typeface="微軟正黑體" panose="020B0604030504040204" pitchFamily="34" charset="-120"/>
            </a:rPr>
            <a:t>結論決策</a:t>
          </a:r>
        </a:p>
      </xdr:txBody>
    </xdr:sp>
    <xdr:clientData/>
  </xdr:twoCellAnchor>
  <xdr:twoCellAnchor>
    <xdr:from>
      <xdr:col>4</xdr:col>
      <xdr:colOff>549743</xdr:colOff>
      <xdr:row>4</xdr:row>
      <xdr:rowOff>45750</xdr:rowOff>
    </xdr:from>
    <xdr:to>
      <xdr:col>6</xdr:col>
      <xdr:colOff>156492</xdr:colOff>
      <xdr:row>6</xdr:row>
      <xdr:rowOff>21275</xdr:rowOff>
    </xdr:to>
    <xdr:sp macro="" textlink="">
      <xdr:nvSpPr>
        <xdr:cNvPr id="6" name="文字方塊 14">
          <a:extLst>
            <a:ext uri="{FF2B5EF4-FFF2-40B4-BE49-F238E27FC236}">
              <a16:creationId xmlns:a16="http://schemas.microsoft.com/office/drawing/2014/main" id="{6127B1A5-D1B0-4FBA-9C3B-0A3DA6684693}"/>
            </a:ext>
          </a:extLst>
        </xdr:cNvPr>
        <xdr:cNvSpPr txBox="1"/>
      </xdr:nvSpPr>
      <xdr:spPr>
        <a:xfrm>
          <a:off x="3602506" y="864900"/>
          <a:ext cx="797374" cy="385100"/>
        </a:xfrm>
        <a:prstGeom prst="rect">
          <a:avLst/>
        </a:prstGeom>
        <a:noFill/>
      </xdr:spPr>
      <xdr:txBody>
        <a:bodyPr wrap="square" rtlCol="0">
          <a:spAutoFit/>
        </a:bodyPr>
        <a:lstStyle>
          <a:defPPr>
            <a:defRPr lang="zh-TW"/>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TW" b="1">
              <a:solidFill>
                <a:schemeClr val="bg2">
                  <a:lumMod val="75000"/>
                </a:schemeClr>
              </a:solidFill>
              <a:latin typeface="微軟正黑體" panose="020B0604030504040204" pitchFamily="34" charset="-120"/>
              <a:ea typeface="微軟正黑體" panose="020B0604030504040204" pitchFamily="34" charset="-120"/>
            </a:rPr>
            <a:t>S</a:t>
          </a:r>
          <a:endParaRPr lang="zh-TW" altLang="en-US" b="1">
            <a:solidFill>
              <a:schemeClr val="bg2">
                <a:lumMod val="75000"/>
              </a:schemeClr>
            </a:solidFill>
            <a:latin typeface="微軟正黑體" panose="020B0604030504040204" pitchFamily="34" charset="-120"/>
            <a:ea typeface="微軟正黑體" panose="020B0604030504040204" pitchFamily="34" charset="-120"/>
          </a:endParaRPr>
        </a:p>
      </xdr:txBody>
    </xdr:sp>
    <xdr:clientData/>
  </xdr:twoCellAnchor>
  <xdr:twoCellAnchor>
    <xdr:from>
      <xdr:col>5</xdr:col>
      <xdr:colOff>552434</xdr:colOff>
      <xdr:row>4</xdr:row>
      <xdr:rowOff>45340</xdr:rowOff>
    </xdr:from>
    <xdr:to>
      <xdr:col>7</xdr:col>
      <xdr:colOff>163986</xdr:colOff>
      <xdr:row>6</xdr:row>
      <xdr:rowOff>137614</xdr:rowOff>
    </xdr:to>
    <xdr:sp macro="" textlink="">
      <xdr:nvSpPr>
        <xdr:cNvPr id="7" name="文字方塊 15">
          <a:extLst>
            <a:ext uri="{FF2B5EF4-FFF2-40B4-BE49-F238E27FC236}">
              <a16:creationId xmlns:a16="http://schemas.microsoft.com/office/drawing/2014/main" id="{396807DB-11B2-4A5C-B5D9-C6FDDBDEBF2C}"/>
            </a:ext>
          </a:extLst>
        </xdr:cNvPr>
        <xdr:cNvSpPr txBox="1"/>
      </xdr:nvSpPr>
      <xdr:spPr>
        <a:xfrm>
          <a:off x="4243372" y="864490"/>
          <a:ext cx="564052" cy="501849"/>
        </a:xfrm>
        <a:prstGeom prst="rect">
          <a:avLst/>
        </a:prstGeom>
        <a:noFill/>
      </xdr:spPr>
      <xdr:txBody>
        <a:bodyPr wrap="square" rtlCol="0">
          <a:spAutoFit/>
        </a:bodyPr>
        <a:lstStyle>
          <a:defPPr>
            <a:defRPr lang="zh-TW"/>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TW" b="1">
              <a:solidFill>
                <a:schemeClr val="bg2">
                  <a:lumMod val="75000"/>
                </a:schemeClr>
              </a:solidFill>
              <a:latin typeface="微軟正黑體" panose="020B0604030504040204" pitchFamily="34" charset="-120"/>
              <a:ea typeface="微軟正黑體" panose="020B0604030504040204" pitchFamily="34" charset="-120"/>
            </a:rPr>
            <a:t>O</a:t>
          </a:r>
          <a:endParaRPr lang="zh-TW" altLang="en-US" b="1">
            <a:solidFill>
              <a:schemeClr val="bg2">
                <a:lumMod val="75000"/>
              </a:schemeClr>
            </a:solidFill>
            <a:latin typeface="微軟正黑體" panose="020B0604030504040204" pitchFamily="34" charset="-120"/>
            <a:ea typeface="微軟正黑體" panose="020B0604030504040204" pitchFamily="34" charset="-120"/>
          </a:endParaRPr>
        </a:p>
      </xdr:txBody>
    </xdr:sp>
    <xdr:clientData/>
  </xdr:twoCellAnchor>
  <xdr:twoCellAnchor>
    <xdr:from>
      <xdr:col>6</xdr:col>
      <xdr:colOff>533668</xdr:colOff>
      <xdr:row>4</xdr:row>
      <xdr:rowOff>47064</xdr:rowOff>
    </xdr:from>
    <xdr:to>
      <xdr:col>8</xdr:col>
      <xdr:colOff>145220</xdr:colOff>
      <xdr:row>6</xdr:row>
      <xdr:rowOff>139338</xdr:rowOff>
    </xdr:to>
    <xdr:sp macro="" textlink="">
      <xdr:nvSpPr>
        <xdr:cNvPr id="8" name="文字方塊 16">
          <a:extLst>
            <a:ext uri="{FF2B5EF4-FFF2-40B4-BE49-F238E27FC236}">
              <a16:creationId xmlns:a16="http://schemas.microsoft.com/office/drawing/2014/main" id="{1CA111BD-6537-4E54-BA22-FCFF9D0701B7}"/>
            </a:ext>
          </a:extLst>
        </xdr:cNvPr>
        <xdr:cNvSpPr txBox="1"/>
      </xdr:nvSpPr>
      <xdr:spPr>
        <a:xfrm>
          <a:off x="4643706" y="866214"/>
          <a:ext cx="587864" cy="501849"/>
        </a:xfrm>
        <a:prstGeom prst="rect">
          <a:avLst/>
        </a:prstGeom>
        <a:noFill/>
      </xdr:spPr>
      <xdr:txBody>
        <a:bodyPr wrap="square" rtlCol="0">
          <a:spAutoFit/>
        </a:bodyPr>
        <a:lstStyle>
          <a:defPPr>
            <a:defRPr lang="zh-TW"/>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TW" b="1">
              <a:solidFill>
                <a:schemeClr val="bg2">
                  <a:lumMod val="75000"/>
                </a:schemeClr>
              </a:solidFill>
              <a:latin typeface="微軟正黑體" panose="020B0604030504040204" pitchFamily="34" charset="-120"/>
              <a:ea typeface="微軟正黑體" panose="020B0604030504040204" pitchFamily="34" charset="-120"/>
            </a:rPr>
            <a:t>D</a:t>
          </a:r>
          <a:endParaRPr lang="zh-TW" altLang="en-US" b="1">
            <a:solidFill>
              <a:schemeClr val="bg2">
                <a:lumMod val="75000"/>
              </a:schemeClr>
            </a:solidFill>
            <a:latin typeface="微軟正黑體" panose="020B0604030504040204" pitchFamily="34" charset="-120"/>
            <a:ea typeface="微軟正黑體" panose="020B0604030504040204" pitchFamily="34" charset="-120"/>
          </a:endParaRPr>
        </a:p>
      </xdr:txBody>
    </xdr:sp>
    <xdr:clientData/>
  </xdr:twoCellAnchor>
  <xdr:twoCellAnchor>
    <xdr:from>
      <xdr:col>7</xdr:col>
      <xdr:colOff>444500</xdr:colOff>
      <xdr:row>4</xdr:row>
      <xdr:rowOff>34631</xdr:rowOff>
    </xdr:from>
    <xdr:to>
      <xdr:col>9</xdr:col>
      <xdr:colOff>18143</xdr:colOff>
      <xdr:row>6</xdr:row>
      <xdr:rowOff>137577</xdr:rowOff>
    </xdr:to>
    <xdr:sp macro="" textlink="">
      <xdr:nvSpPr>
        <xdr:cNvPr id="9" name="文字方塊 16">
          <a:extLst>
            <a:ext uri="{FF2B5EF4-FFF2-40B4-BE49-F238E27FC236}">
              <a16:creationId xmlns:a16="http://schemas.microsoft.com/office/drawing/2014/main" id="{F6DFBA3C-7C93-4F4C-8E9E-7112BC7562CA}"/>
            </a:ext>
          </a:extLst>
        </xdr:cNvPr>
        <xdr:cNvSpPr txBox="1"/>
      </xdr:nvSpPr>
      <xdr:spPr>
        <a:xfrm>
          <a:off x="5087938" y="853781"/>
          <a:ext cx="788080" cy="512521"/>
        </a:xfrm>
        <a:prstGeom prst="rect">
          <a:avLst/>
        </a:prstGeom>
        <a:noFill/>
      </xdr:spPr>
      <xdr:txBody>
        <a:bodyPr wrap="square" rtlCol="0">
          <a:spAutoFit/>
        </a:bodyPr>
        <a:lstStyle>
          <a:defPPr>
            <a:defRPr lang="zh-TW"/>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tLang="zh-TW" b="1">
              <a:solidFill>
                <a:schemeClr val="bg2">
                  <a:lumMod val="75000"/>
                </a:schemeClr>
              </a:solidFill>
              <a:latin typeface="微軟正黑體" panose="020B0604030504040204" pitchFamily="34" charset="-120"/>
              <a:ea typeface="微軟正黑體" panose="020B0604030504040204" pitchFamily="34" charset="-120"/>
            </a:rPr>
            <a:t>RPN</a:t>
          </a:r>
        </a:p>
      </xdr:txBody>
    </xdr:sp>
    <xdr:clientData/>
  </xdr:twoCellAnchor>
  <xdr:twoCellAnchor>
    <xdr:from>
      <xdr:col>0</xdr:col>
      <xdr:colOff>0</xdr:colOff>
      <xdr:row>6</xdr:row>
      <xdr:rowOff>14432</xdr:rowOff>
    </xdr:from>
    <xdr:to>
      <xdr:col>3</xdr:col>
      <xdr:colOff>653143</xdr:colOff>
      <xdr:row>20</xdr:row>
      <xdr:rowOff>188191</xdr:rowOff>
    </xdr:to>
    <xdr:sp macro="" textlink="">
      <xdr:nvSpPr>
        <xdr:cNvPr id="10" name="矩形: 圓角 9">
          <a:extLst>
            <a:ext uri="{FF2B5EF4-FFF2-40B4-BE49-F238E27FC236}">
              <a16:creationId xmlns:a16="http://schemas.microsoft.com/office/drawing/2014/main" id="{3B2E444B-CCB1-4380-B891-D90D88424E89}"/>
            </a:ext>
          </a:extLst>
        </xdr:cNvPr>
        <xdr:cNvSpPr/>
      </xdr:nvSpPr>
      <xdr:spPr>
        <a:xfrm>
          <a:off x="0" y="1243157"/>
          <a:ext cx="3053443" cy="3040784"/>
        </a:xfrm>
        <a:prstGeom prst="round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641350</xdr:colOff>
      <xdr:row>5</xdr:row>
      <xdr:rowOff>192232</xdr:rowOff>
    </xdr:from>
    <xdr:to>
      <xdr:col>10</xdr:col>
      <xdr:colOff>444500</xdr:colOff>
      <xdr:row>20</xdr:row>
      <xdr:rowOff>169141</xdr:rowOff>
    </xdr:to>
    <xdr:sp macro="" textlink="">
      <xdr:nvSpPr>
        <xdr:cNvPr id="11" name="矩形: 圓角 10">
          <a:extLst>
            <a:ext uri="{FF2B5EF4-FFF2-40B4-BE49-F238E27FC236}">
              <a16:creationId xmlns:a16="http://schemas.microsoft.com/office/drawing/2014/main" id="{E8ED6181-7977-48F7-A82D-64D260193C4A}"/>
            </a:ext>
          </a:extLst>
        </xdr:cNvPr>
        <xdr:cNvSpPr/>
      </xdr:nvSpPr>
      <xdr:spPr>
        <a:xfrm>
          <a:off x="3694113" y="1216170"/>
          <a:ext cx="3103562" cy="3048721"/>
        </a:xfrm>
        <a:prstGeom prst="round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6350</xdr:colOff>
      <xdr:row>6</xdr:row>
      <xdr:rowOff>1732</xdr:rowOff>
    </xdr:from>
    <xdr:to>
      <xdr:col>13</xdr:col>
      <xdr:colOff>925286</xdr:colOff>
      <xdr:row>20</xdr:row>
      <xdr:rowOff>175491</xdr:rowOff>
    </xdr:to>
    <xdr:sp macro="" textlink="">
      <xdr:nvSpPr>
        <xdr:cNvPr id="12" name="矩形: 圓角 11">
          <a:extLst>
            <a:ext uri="{FF2B5EF4-FFF2-40B4-BE49-F238E27FC236}">
              <a16:creationId xmlns:a16="http://schemas.microsoft.com/office/drawing/2014/main" id="{10A75C76-8988-472F-B62A-EFDF1C50C83B}"/>
            </a:ext>
          </a:extLst>
        </xdr:cNvPr>
        <xdr:cNvSpPr/>
      </xdr:nvSpPr>
      <xdr:spPr>
        <a:xfrm>
          <a:off x="7007225" y="1230457"/>
          <a:ext cx="2285774" cy="3040784"/>
        </a:xfrm>
        <a:prstGeom prst="round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6</xdr:row>
      <xdr:rowOff>7174</xdr:rowOff>
    </xdr:from>
    <xdr:to>
      <xdr:col>19</xdr:col>
      <xdr:colOff>589643</xdr:colOff>
      <xdr:row>20</xdr:row>
      <xdr:rowOff>183655</xdr:rowOff>
    </xdr:to>
    <xdr:sp macro="" textlink="">
      <xdr:nvSpPr>
        <xdr:cNvPr id="13" name="矩形: 圓角 12">
          <a:extLst>
            <a:ext uri="{FF2B5EF4-FFF2-40B4-BE49-F238E27FC236}">
              <a16:creationId xmlns:a16="http://schemas.microsoft.com/office/drawing/2014/main" id="{11B438C6-0BFA-4572-BF9F-5EF9B4BAE389}"/>
            </a:ext>
          </a:extLst>
        </xdr:cNvPr>
        <xdr:cNvSpPr/>
      </xdr:nvSpPr>
      <xdr:spPr>
        <a:xfrm>
          <a:off x="9291638" y="1235899"/>
          <a:ext cx="3828143" cy="3043506"/>
        </a:xfrm>
        <a:prstGeom prst="round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582010</xdr:colOff>
      <xdr:row>4</xdr:row>
      <xdr:rowOff>41889</xdr:rowOff>
    </xdr:from>
    <xdr:to>
      <xdr:col>10</xdr:col>
      <xdr:colOff>580571</xdr:colOff>
      <xdr:row>6</xdr:row>
      <xdr:rowOff>134163</xdr:rowOff>
    </xdr:to>
    <xdr:sp macro="" textlink="">
      <xdr:nvSpPr>
        <xdr:cNvPr id="14" name="文字方塊 13">
          <a:extLst>
            <a:ext uri="{FF2B5EF4-FFF2-40B4-BE49-F238E27FC236}">
              <a16:creationId xmlns:a16="http://schemas.microsoft.com/office/drawing/2014/main" id="{1F3048B3-C507-4DBB-AE0E-A57E3A049051}"/>
            </a:ext>
          </a:extLst>
        </xdr:cNvPr>
        <xdr:cNvSpPr txBox="1"/>
      </xdr:nvSpPr>
      <xdr:spPr>
        <a:xfrm>
          <a:off x="5668360" y="861039"/>
          <a:ext cx="1265386" cy="501849"/>
        </a:xfrm>
        <a:prstGeom prst="rect">
          <a:avLst/>
        </a:prstGeom>
        <a:noFill/>
      </xdr:spPr>
      <xdr:txBody>
        <a:bodyPr wrap="square" rtlCol="0">
          <a:spAutoFit/>
        </a:bodyPr>
        <a:lstStyle>
          <a:defPPr>
            <a:defRPr lang="zh-TW"/>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zh-TW" altLang="en-US" b="1">
              <a:solidFill>
                <a:schemeClr val="bg2">
                  <a:lumMod val="75000"/>
                </a:schemeClr>
              </a:solidFill>
              <a:latin typeface="微軟正黑體" panose="020B0604030504040204" pitchFamily="34" charset="-120"/>
              <a:ea typeface="微軟正黑體" panose="020B0604030504040204" pitchFamily="34" charset="-120"/>
            </a:rPr>
            <a:t>風險等級</a:t>
          </a:r>
          <a:endParaRPr lang="en-US" altLang="zh-TW" b="1">
            <a:solidFill>
              <a:schemeClr val="bg2">
                <a:lumMod val="75000"/>
              </a:schemeClr>
            </a:solidFill>
            <a:latin typeface="微軟正黑體" panose="020B0604030504040204" pitchFamily="34" charset="-120"/>
            <a:ea typeface="微軟正黑體" panose="020B0604030504040204" pitchFamily="34" charset="-120"/>
          </a:endParaRPr>
        </a:p>
      </xdr:txBody>
    </xdr:sp>
    <xdr:clientData/>
  </xdr:twoCellAnchor>
</xdr:wsDr>
</file>

<file path=xl/theme/theme1.xml><?xml version="1.0" encoding="utf-8"?>
<a:theme xmlns:a="http://schemas.openxmlformats.org/drawingml/2006/main" name="Office Theme">
  <a:themeElements>
    <a:clrScheme name="TM16400962">
      <a:dk1>
        <a:srgbClr val="000000"/>
      </a:dk1>
      <a:lt1>
        <a:srgbClr val="FFFFFF"/>
      </a:lt1>
      <a:dk2>
        <a:srgbClr val="0E2841"/>
      </a:dk2>
      <a:lt2>
        <a:srgbClr val="E8E8E8"/>
      </a:lt2>
      <a:accent1>
        <a:srgbClr val="6528F7"/>
      </a:accent1>
      <a:accent2>
        <a:srgbClr val="D800A6"/>
      </a:accent2>
      <a:accent3>
        <a:srgbClr val="7ECA9C"/>
      </a:accent3>
      <a:accent4>
        <a:srgbClr val="00ABB3"/>
      </a:accent4>
      <a:accent5>
        <a:srgbClr val="FFE227"/>
      </a:accent5>
      <a:accent6>
        <a:srgbClr val="1363DF"/>
      </a:accent6>
      <a:hlink>
        <a:srgbClr val="467886"/>
      </a:hlink>
      <a:folHlink>
        <a:srgbClr val="96607D"/>
      </a:folHlink>
    </a:clrScheme>
    <a:fontScheme name="Custom 32">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4F9BA-E5B7-4A30-8890-A613DE44C919}">
  <dimension ref="A8:N105"/>
  <sheetViews>
    <sheetView tabSelected="1" topLeftCell="A12" zoomScale="70" zoomScaleNormal="70" workbookViewId="0">
      <selection activeCell="B15" sqref="B15"/>
    </sheetView>
  </sheetViews>
  <sheetFormatPr defaultColWidth="8.8125" defaultRowHeight="13.5"/>
  <cols>
    <col min="1" max="1" width="33.3125" customWidth="1"/>
    <col min="13" max="13" width="8.1875" customWidth="1"/>
  </cols>
  <sheetData>
    <row r="8" spans="1:2" ht="13.25" customHeight="1">
      <c r="A8" t="s">
        <v>7</v>
      </c>
      <c r="B8" s="105" t="s">
        <v>105</v>
      </c>
    </row>
    <row r="9" spans="1:2" ht="13.9">
      <c r="A9" t="s">
        <v>8</v>
      </c>
      <c r="B9" s="105" t="s">
        <v>160</v>
      </c>
    </row>
    <row r="10" spans="1:2">
      <c r="A10" t="s">
        <v>9</v>
      </c>
      <c r="B10" t="s">
        <v>10</v>
      </c>
    </row>
    <row r="11" spans="1:2" ht="13.9">
      <c r="A11" t="s">
        <v>11</v>
      </c>
      <c r="B11" s="124" t="s">
        <v>164</v>
      </c>
    </row>
    <row r="12" spans="1:2">
      <c r="A12" t="s">
        <v>12</v>
      </c>
      <c r="B12" t="s">
        <v>13</v>
      </c>
    </row>
    <row r="13" spans="1:2">
      <c r="A13" t="s">
        <v>14</v>
      </c>
      <c r="B13" t="s">
        <v>15</v>
      </c>
    </row>
    <row r="14" spans="1:2">
      <c r="A14" t="s">
        <v>16</v>
      </c>
      <c r="B14" t="s">
        <v>17</v>
      </c>
    </row>
    <row r="15" spans="1:2">
      <c r="A15" t="s">
        <v>18</v>
      </c>
      <c r="B15" t="s">
        <v>19</v>
      </c>
    </row>
    <row r="18" spans="1:12" ht="13.9">
      <c r="A18" s="106" t="s">
        <v>161</v>
      </c>
      <c r="B18" s="107" t="s">
        <v>106</v>
      </c>
      <c r="L18" t="s">
        <v>271</v>
      </c>
    </row>
    <row r="20" spans="1:12" ht="30">
      <c r="L20" s="129" t="s">
        <v>196</v>
      </c>
    </row>
    <row r="22" spans="1:12" ht="22.5">
      <c r="L22" s="130" t="s">
        <v>197</v>
      </c>
    </row>
    <row r="24" spans="1:12" ht="17.25">
      <c r="L24" s="131" t="s">
        <v>198</v>
      </c>
    </row>
    <row r="26" spans="1:12">
      <c r="L26" t="s">
        <v>197</v>
      </c>
    </row>
    <row r="28" spans="1:12" ht="17.25">
      <c r="L28" s="131" t="s">
        <v>199</v>
      </c>
    </row>
    <row r="30" spans="1:12">
      <c r="L30" t="s">
        <v>200</v>
      </c>
    </row>
    <row r="32" spans="1:12" ht="17.25">
      <c r="L32" s="131" t="s">
        <v>201</v>
      </c>
    </row>
    <row r="34" spans="12:12">
      <c r="L34" t="s">
        <v>202</v>
      </c>
    </row>
    <row r="36" spans="12:12" ht="17.25">
      <c r="L36" s="131" t="s">
        <v>203</v>
      </c>
    </row>
    <row r="38" spans="12:12" ht="15">
      <c r="L38" s="132" t="s">
        <v>204</v>
      </c>
    </row>
    <row r="40" spans="12:12">
      <c r="L40" t="s">
        <v>205</v>
      </c>
    </row>
    <row r="42" spans="12:12" ht="15">
      <c r="L42" s="132" t="s">
        <v>206</v>
      </c>
    </row>
    <row r="43" spans="12:12">
      <c r="L43" s="133"/>
    </row>
    <row r="44" spans="12:12" ht="13.9">
      <c r="L44" s="135" t="s">
        <v>207</v>
      </c>
    </row>
    <row r="45" spans="12:12" ht="13.9">
      <c r="L45" s="135" t="s">
        <v>208</v>
      </c>
    </row>
    <row r="46" spans="12:12" ht="13.9">
      <c r="L46" s="135" t="s">
        <v>209</v>
      </c>
    </row>
    <row r="47" spans="12:12" ht="13.9">
      <c r="L47" s="135" t="s">
        <v>210</v>
      </c>
    </row>
    <row r="49" spans="12:12" ht="17.25">
      <c r="L49" s="131" t="s">
        <v>211</v>
      </c>
    </row>
    <row r="51" spans="12:12" ht="15">
      <c r="L51" s="132" t="s">
        <v>212</v>
      </c>
    </row>
    <row r="53" spans="12:12">
      <c r="L53" t="s">
        <v>213</v>
      </c>
    </row>
    <row r="54" spans="12:12">
      <c r="L54" t="s">
        <v>214</v>
      </c>
    </row>
    <row r="55" spans="12:12">
      <c r="L55" t="s">
        <v>215</v>
      </c>
    </row>
    <row r="56" spans="12:12">
      <c r="L56" t="s">
        <v>216</v>
      </c>
    </row>
    <row r="58" spans="12:12" ht="15">
      <c r="L58" s="132" t="s">
        <v>217</v>
      </c>
    </row>
    <row r="60" spans="12:12">
      <c r="L60" t="s">
        <v>218</v>
      </c>
    </row>
    <row r="61" spans="12:12">
      <c r="L61" t="s">
        <v>219</v>
      </c>
    </row>
    <row r="63" spans="12:12" ht="17.25">
      <c r="L63" s="131" t="s">
        <v>220</v>
      </c>
    </row>
    <row r="65" spans="12:14" ht="27.75">
      <c r="L65" s="136" t="s">
        <v>221</v>
      </c>
      <c r="M65" s="136" t="s">
        <v>222</v>
      </c>
    </row>
    <row r="66" spans="12:14" ht="27">
      <c r="L66" s="137" t="s">
        <v>223</v>
      </c>
      <c r="M66" s="137" t="s">
        <v>224</v>
      </c>
    </row>
    <row r="67" spans="12:14" ht="27">
      <c r="L67" s="137" t="s">
        <v>225</v>
      </c>
      <c r="M67" s="137" t="s">
        <v>224</v>
      </c>
    </row>
    <row r="68" spans="12:14" ht="27">
      <c r="L68" s="137" t="s">
        <v>226</v>
      </c>
      <c r="M68" s="137" t="s">
        <v>224</v>
      </c>
    </row>
    <row r="69" spans="12:14" ht="27">
      <c r="L69" s="137" t="s">
        <v>227</v>
      </c>
      <c r="M69" s="137" t="s">
        <v>224</v>
      </c>
    </row>
    <row r="70" spans="12:14" ht="27">
      <c r="L70" s="137" t="s">
        <v>228</v>
      </c>
      <c r="M70" s="137" t="s">
        <v>224</v>
      </c>
    </row>
    <row r="71" spans="12:14" ht="27">
      <c r="L71" s="137" t="s">
        <v>229</v>
      </c>
      <c r="M71" s="137" t="s">
        <v>224</v>
      </c>
    </row>
    <row r="73" spans="12:14" ht="17.25">
      <c r="L73" s="131" t="s">
        <v>230</v>
      </c>
    </row>
    <row r="75" spans="12:14" ht="13.9">
      <c r="L75" s="136" t="s">
        <v>231</v>
      </c>
      <c r="M75" s="136" t="s">
        <v>232</v>
      </c>
      <c r="N75" s="136" t="s">
        <v>233</v>
      </c>
    </row>
    <row r="76" spans="12:14" ht="54">
      <c r="L76" s="137" t="s">
        <v>234</v>
      </c>
      <c r="M76" s="137" t="s">
        <v>235</v>
      </c>
      <c r="N76" s="137" t="s">
        <v>236</v>
      </c>
    </row>
    <row r="77" spans="12:14" ht="67.5">
      <c r="L77" s="137" t="s">
        <v>237</v>
      </c>
      <c r="M77" s="137" t="s">
        <v>238</v>
      </c>
      <c r="N77" s="137" t="s">
        <v>239</v>
      </c>
    </row>
    <row r="78" spans="12:14" ht="54">
      <c r="L78" s="137" t="s">
        <v>240</v>
      </c>
      <c r="M78" s="137" t="s">
        <v>241</v>
      </c>
      <c r="N78" s="137" t="s">
        <v>242</v>
      </c>
    </row>
    <row r="79" spans="12:14" ht="67.5">
      <c r="L79" s="137" t="s">
        <v>243</v>
      </c>
      <c r="M79" s="137" t="s">
        <v>244</v>
      </c>
      <c r="N79" s="137" t="s">
        <v>245</v>
      </c>
    </row>
    <row r="81" spans="12:13" ht="17.25">
      <c r="L81" s="131" t="s">
        <v>246</v>
      </c>
    </row>
    <row r="83" spans="12:13" ht="13.9">
      <c r="L83" s="136" t="s">
        <v>247</v>
      </c>
      <c r="M83" s="136" t="s">
        <v>248</v>
      </c>
    </row>
    <row r="84" spans="12:13" ht="67.5">
      <c r="L84" s="138" t="s">
        <v>249</v>
      </c>
      <c r="M84" s="137" t="s">
        <v>250</v>
      </c>
    </row>
    <row r="85" spans="12:13" ht="67.5">
      <c r="L85" s="138" t="s">
        <v>251</v>
      </c>
      <c r="M85" s="137" t="s">
        <v>252</v>
      </c>
    </row>
    <row r="86" spans="12:13" ht="67.5">
      <c r="L86" s="138" t="s">
        <v>253</v>
      </c>
      <c r="M86" s="137" t="s">
        <v>254</v>
      </c>
    </row>
    <row r="87" spans="12:13" ht="69.400000000000006">
      <c r="L87" s="138" t="s">
        <v>255</v>
      </c>
      <c r="M87" s="137" t="s">
        <v>256</v>
      </c>
    </row>
    <row r="88" spans="12:13" ht="54">
      <c r="L88" s="138" t="s">
        <v>257</v>
      </c>
      <c r="M88" s="137" t="s">
        <v>258</v>
      </c>
    </row>
    <row r="90" spans="12:13" ht="17.25">
      <c r="L90" s="131" t="s">
        <v>259</v>
      </c>
    </row>
    <row r="92" spans="12:13" ht="13.9">
      <c r="L92" t="s">
        <v>260</v>
      </c>
    </row>
    <row r="93" spans="12:13" ht="13.9">
      <c r="L93" t="s">
        <v>261</v>
      </c>
    </row>
    <row r="94" spans="12:13">
      <c r="L94" s="133"/>
    </row>
    <row r="95" spans="12:13">
      <c r="L95" s="133" t="s">
        <v>262</v>
      </c>
    </row>
    <row r="96" spans="12:13">
      <c r="L96" s="133" t="s">
        <v>263</v>
      </c>
    </row>
    <row r="97" spans="12:12">
      <c r="L97" s="133" t="s">
        <v>264</v>
      </c>
    </row>
    <row r="98" spans="12:12" ht="13.9">
      <c r="L98" s="133" t="s">
        <v>265</v>
      </c>
    </row>
    <row r="100" spans="12:12" ht="17.25">
      <c r="L100" s="131" t="s">
        <v>266</v>
      </c>
    </row>
    <row r="102" spans="12:12">
      <c r="L102" t="s">
        <v>267</v>
      </c>
    </row>
    <row r="103" spans="12:12">
      <c r="L103" t="s">
        <v>268</v>
      </c>
    </row>
    <row r="104" spans="12:12">
      <c r="L104" t="s">
        <v>269</v>
      </c>
    </row>
    <row r="105" spans="12:12">
      <c r="L105" t="s">
        <v>270</v>
      </c>
    </row>
  </sheetData>
  <phoneticPr fontId="25"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0497D-12A0-4CC3-8375-5D5EE6D871C3}">
  <dimension ref="A1:H132"/>
  <sheetViews>
    <sheetView topLeftCell="A28" workbookViewId="0">
      <selection activeCell="F56" sqref="F56"/>
    </sheetView>
  </sheetViews>
  <sheetFormatPr defaultColWidth="8.8125" defaultRowHeight="13.5"/>
  <cols>
    <col min="1" max="1" width="11.6875" style="94" customWidth="1"/>
    <col min="2" max="2" width="5.5" style="94" customWidth="1"/>
    <col min="3" max="3" width="4.8125" style="94" customWidth="1"/>
    <col min="4" max="4" width="12.1875" style="94" customWidth="1"/>
    <col min="5" max="5" width="19" style="94" customWidth="1"/>
    <col min="6" max="6" width="5" style="94" customWidth="1"/>
    <col min="7" max="7" width="9.5" style="94" hidden="1" customWidth="1"/>
    <col min="8" max="8" width="16.1875" style="94" hidden="1" customWidth="1"/>
    <col min="9" max="255" width="9" style="94"/>
    <col min="256" max="256" width="11.6875" style="94" customWidth="1"/>
    <col min="257" max="257" width="5.5" style="94" customWidth="1"/>
    <col min="258" max="258" width="4.8125" style="94" customWidth="1"/>
    <col min="259" max="259" width="12.1875" style="94" customWidth="1"/>
    <col min="260" max="260" width="19" style="94" customWidth="1"/>
    <col min="261" max="261" width="5" style="94" customWidth="1"/>
    <col min="262" max="263" width="0" style="94" hidden="1" customWidth="1"/>
    <col min="264" max="264" width="8.5" style="94" customWidth="1"/>
    <col min="265" max="511" width="9" style="94"/>
    <col min="512" max="512" width="11.6875" style="94" customWidth="1"/>
    <col min="513" max="513" width="5.5" style="94" customWidth="1"/>
    <col min="514" max="514" width="4.8125" style="94" customWidth="1"/>
    <col min="515" max="515" width="12.1875" style="94" customWidth="1"/>
    <col min="516" max="516" width="19" style="94" customWidth="1"/>
    <col min="517" max="517" width="5" style="94" customWidth="1"/>
    <col min="518" max="519" width="0" style="94" hidden="1" customWidth="1"/>
    <col min="520" max="520" width="8.5" style="94" customWidth="1"/>
    <col min="521" max="767" width="9" style="94"/>
    <col min="768" max="768" width="11.6875" style="94" customWidth="1"/>
    <col min="769" max="769" width="5.5" style="94" customWidth="1"/>
    <col min="770" max="770" width="4.8125" style="94" customWidth="1"/>
    <col min="771" max="771" width="12.1875" style="94" customWidth="1"/>
    <col min="772" max="772" width="19" style="94" customWidth="1"/>
    <col min="773" max="773" width="5" style="94" customWidth="1"/>
    <col min="774" max="775" width="0" style="94" hidden="1" customWidth="1"/>
    <col min="776" max="776" width="8.5" style="94" customWidth="1"/>
    <col min="777" max="1023" width="9" style="94"/>
    <col min="1024" max="1024" width="11.6875" style="94" customWidth="1"/>
    <col min="1025" max="1025" width="5.5" style="94" customWidth="1"/>
    <col min="1026" max="1026" width="4.8125" style="94" customWidth="1"/>
    <col min="1027" max="1027" width="12.1875" style="94" customWidth="1"/>
    <col min="1028" max="1028" width="19" style="94" customWidth="1"/>
    <col min="1029" max="1029" width="5" style="94" customWidth="1"/>
    <col min="1030" max="1031" width="0" style="94" hidden="1" customWidth="1"/>
    <col min="1032" max="1032" width="8.5" style="94" customWidth="1"/>
    <col min="1033" max="1279" width="9" style="94"/>
    <col min="1280" max="1280" width="11.6875" style="94" customWidth="1"/>
    <col min="1281" max="1281" width="5.5" style="94" customWidth="1"/>
    <col min="1282" max="1282" width="4.8125" style="94" customWidth="1"/>
    <col min="1283" max="1283" width="12.1875" style="94" customWidth="1"/>
    <col min="1284" max="1284" width="19" style="94" customWidth="1"/>
    <col min="1285" max="1285" width="5" style="94" customWidth="1"/>
    <col min="1286" max="1287" width="0" style="94" hidden="1" customWidth="1"/>
    <col min="1288" max="1288" width="8.5" style="94" customWidth="1"/>
    <col min="1289" max="1535" width="9" style="94"/>
    <col min="1536" max="1536" width="11.6875" style="94" customWidth="1"/>
    <col min="1537" max="1537" width="5.5" style="94" customWidth="1"/>
    <col min="1538" max="1538" width="4.8125" style="94" customWidth="1"/>
    <col min="1539" max="1539" width="12.1875" style="94" customWidth="1"/>
    <col min="1540" max="1540" width="19" style="94" customWidth="1"/>
    <col min="1541" max="1541" width="5" style="94" customWidth="1"/>
    <col min="1542" max="1543" width="0" style="94" hidden="1" customWidth="1"/>
    <col min="1544" max="1544" width="8.5" style="94" customWidth="1"/>
    <col min="1545" max="1791" width="9" style="94"/>
    <col min="1792" max="1792" width="11.6875" style="94" customWidth="1"/>
    <col min="1793" max="1793" width="5.5" style="94" customWidth="1"/>
    <col min="1794" max="1794" width="4.8125" style="94" customWidth="1"/>
    <col min="1795" max="1795" width="12.1875" style="94" customWidth="1"/>
    <col min="1796" max="1796" width="19" style="94" customWidth="1"/>
    <col min="1797" max="1797" width="5" style="94" customWidth="1"/>
    <col min="1798" max="1799" width="0" style="94" hidden="1" customWidth="1"/>
    <col min="1800" max="1800" width="8.5" style="94" customWidth="1"/>
    <col min="1801" max="2047" width="9" style="94"/>
    <col min="2048" max="2048" width="11.6875" style="94" customWidth="1"/>
    <col min="2049" max="2049" width="5.5" style="94" customWidth="1"/>
    <col min="2050" max="2050" width="4.8125" style="94" customWidth="1"/>
    <col min="2051" max="2051" width="12.1875" style="94" customWidth="1"/>
    <col min="2052" max="2052" width="19" style="94" customWidth="1"/>
    <col min="2053" max="2053" width="5" style="94" customWidth="1"/>
    <col min="2054" max="2055" width="0" style="94" hidden="1" customWidth="1"/>
    <col min="2056" max="2056" width="8.5" style="94" customWidth="1"/>
    <col min="2057" max="2303" width="9" style="94"/>
    <col min="2304" max="2304" width="11.6875" style="94" customWidth="1"/>
    <col min="2305" max="2305" width="5.5" style="94" customWidth="1"/>
    <col min="2306" max="2306" width="4.8125" style="94" customWidth="1"/>
    <col min="2307" max="2307" width="12.1875" style="94" customWidth="1"/>
    <col min="2308" max="2308" width="19" style="94" customWidth="1"/>
    <col min="2309" max="2309" width="5" style="94" customWidth="1"/>
    <col min="2310" max="2311" width="0" style="94" hidden="1" customWidth="1"/>
    <col min="2312" max="2312" width="8.5" style="94" customWidth="1"/>
    <col min="2313" max="2559" width="9" style="94"/>
    <col min="2560" max="2560" width="11.6875" style="94" customWidth="1"/>
    <col min="2561" max="2561" width="5.5" style="94" customWidth="1"/>
    <col min="2562" max="2562" width="4.8125" style="94" customWidth="1"/>
    <col min="2563" max="2563" width="12.1875" style="94" customWidth="1"/>
    <col min="2564" max="2564" width="19" style="94" customWidth="1"/>
    <col min="2565" max="2565" width="5" style="94" customWidth="1"/>
    <col min="2566" max="2567" width="0" style="94" hidden="1" customWidth="1"/>
    <col min="2568" max="2568" width="8.5" style="94" customWidth="1"/>
    <col min="2569" max="2815" width="9" style="94"/>
    <col min="2816" max="2816" width="11.6875" style="94" customWidth="1"/>
    <col min="2817" max="2817" width="5.5" style="94" customWidth="1"/>
    <col min="2818" max="2818" width="4.8125" style="94" customWidth="1"/>
    <col min="2819" max="2819" width="12.1875" style="94" customWidth="1"/>
    <col min="2820" max="2820" width="19" style="94" customWidth="1"/>
    <col min="2821" max="2821" width="5" style="94" customWidth="1"/>
    <col min="2822" max="2823" width="0" style="94" hidden="1" customWidth="1"/>
    <col min="2824" max="2824" width="8.5" style="94" customWidth="1"/>
    <col min="2825" max="3071" width="9" style="94"/>
    <col min="3072" max="3072" width="11.6875" style="94" customWidth="1"/>
    <col min="3073" max="3073" width="5.5" style="94" customWidth="1"/>
    <col min="3074" max="3074" width="4.8125" style="94" customWidth="1"/>
    <col min="3075" max="3075" width="12.1875" style="94" customWidth="1"/>
    <col min="3076" max="3076" width="19" style="94" customWidth="1"/>
    <col min="3077" max="3077" width="5" style="94" customWidth="1"/>
    <col min="3078" max="3079" width="0" style="94" hidden="1" customWidth="1"/>
    <col min="3080" max="3080" width="8.5" style="94" customWidth="1"/>
    <col min="3081" max="3327" width="9" style="94"/>
    <col min="3328" max="3328" width="11.6875" style="94" customWidth="1"/>
    <col min="3329" max="3329" width="5.5" style="94" customWidth="1"/>
    <col min="3330" max="3330" width="4.8125" style="94" customWidth="1"/>
    <col min="3331" max="3331" width="12.1875" style="94" customWidth="1"/>
    <col min="3332" max="3332" width="19" style="94" customWidth="1"/>
    <col min="3333" max="3333" width="5" style="94" customWidth="1"/>
    <col min="3334" max="3335" width="0" style="94" hidden="1" customWidth="1"/>
    <col min="3336" max="3336" width="8.5" style="94" customWidth="1"/>
    <col min="3337" max="3583" width="9" style="94"/>
    <col min="3584" max="3584" width="11.6875" style="94" customWidth="1"/>
    <col min="3585" max="3585" width="5.5" style="94" customWidth="1"/>
    <col min="3586" max="3586" width="4.8125" style="94" customWidth="1"/>
    <col min="3587" max="3587" width="12.1875" style="94" customWidth="1"/>
    <col min="3588" max="3588" width="19" style="94" customWidth="1"/>
    <col min="3589" max="3589" width="5" style="94" customWidth="1"/>
    <col min="3590" max="3591" width="0" style="94" hidden="1" customWidth="1"/>
    <col min="3592" max="3592" width="8.5" style="94" customWidth="1"/>
    <col min="3593" max="3839" width="9" style="94"/>
    <col min="3840" max="3840" width="11.6875" style="94" customWidth="1"/>
    <col min="3841" max="3841" width="5.5" style="94" customWidth="1"/>
    <col min="3842" max="3842" width="4.8125" style="94" customWidth="1"/>
    <col min="3843" max="3843" width="12.1875" style="94" customWidth="1"/>
    <col min="3844" max="3844" width="19" style="94" customWidth="1"/>
    <col min="3845" max="3845" width="5" style="94" customWidth="1"/>
    <col min="3846" max="3847" width="0" style="94" hidden="1" customWidth="1"/>
    <col min="3848" max="3848" width="8.5" style="94" customWidth="1"/>
    <col min="3849" max="4095" width="9" style="94"/>
    <col min="4096" max="4096" width="11.6875" style="94" customWidth="1"/>
    <col min="4097" max="4097" width="5.5" style="94" customWidth="1"/>
    <col min="4098" max="4098" width="4.8125" style="94" customWidth="1"/>
    <col min="4099" max="4099" width="12.1875" style="94" customWidth="1"/>
    <col min="4100" max="4100" width="19" style="94" customWidth="1"/>
    <col min="4101" max="4101" width="5" style="94" customWidth="1"/>
    <col min="4102" max="4103" width="0" style="94" hidden="1" customWidth="1"/>
    <col min="4104" max="4104" width="8.5" style="94" customWidth="1"/>
    <col min="4105" max="4351" width="9" style="94"/>
    <col min="4352" max="4352" width="11.6875" style="94" customWidth="1"/>
    <col min="4353" max="4353" width="5.5" style="94" customWidth="1"/>
    <col min="4354" max="4354" width="4.8125" style="94" customWidth="1"/>
    <col min="4355" max="4355" width="12.1875" style="94" customWidth="1"/>
    <col min="4356" max="4356" width="19" style="94" customWidth="1"/>
    <col min="4357" max="4357" width="5" style="94" customWidth="1"/>
    <col min="4358" max="4359" width="0" style="94" hidden="1" customWidth="1"/>
    <col min="4360" max="4360" width="8.5" style="94" customWidth="1"/>
    <col min="4361" max="4607" width="9" style="94"/>
    <col min="4608" max="4608" width="11.6875" style="94" customWidth="1"/>
    <col min="4609" max="4609" width="5.5" style="94" customWidth="1"/>
    <col min="4610" max="4610" width="4.8125" style="94" customWidth="1"/>
    <col min="4611" max="4611" width="12.1875" style="94" customWidth="1"/>
    <col min="4612" max="4612" width="19" style="94" customWidth="1"/>
    <col min="4613" max="4613" width="5" style="94" customWidth="1"/>
    <col min="4614" max="4615" width="0" style="94" hidden="1" customWidth="1"/>
    <col min="4616" max="4616" width="8.5" style="94" customWidth="1"/>
    <col min="4617" max="4863" width="9" style="94"/>
    <col min="4864" max="4864" width="11.6875" style="94" customWidth="1"/>
    <col min="4865" max="4865" width="5.5" style="94" customWidth="1"/>
    <col min="4866" max="4866" width="4.8125" style="94" customWidth="1"/>
    <col min="4867" max="4867" width="12.1875" style="94" customWidth="1"/>
    <col min="4868" max="4868" width="19" style="94" customWidth="1"/>
    <col min="4869" max="4869" width="5" style="94" customWidth="1"/>
    <col min="4870" max="4871" width="0" style="94" hidden="1" customWidth="1"/>
    <col min="4872" max="4872" width="8.5" style="94" customWidth="1"/>
    <col min="4873" max="5119" width="9" style="94"/>
    <col min="5120" max="5120" width="11.6875" style="94" customWidth="1"/>
    <col min="5121" max="5121" width="5.5" style="94" customWidth="1"/>
    <col min="5122" max="5122" width="4.8125" style="94" customWidth="1"/>
    <col min="5123" max="5123" width="12.1875" style="94" customWidth="1"/>
    <col min="5124" max="5124" width="19" style="94" customWidth="1"/>
    <col min="5125" max="5125" width="5" style="94" customWidth="1"/>
    <col min="5126" max="5127" width="0" style="94" hidden="1" customWidth="1"/>
    <col min="5128" max="5128" width="8.5" style="94" customWidth="1"/>
    <col min="5129" max="5375" width="9" style="94"/>
    <col min="5376" max="5376" width="11.6875" style="94" customWidth="1"/>
    <col min="5377" max="5377" width="5.5" style="94" customWidth="1"/>
    <col min="5378" max="5378" width="4.8125" style="94" customWidth="1"/>
    <col min="5379" max="5379" width="12.1875" style="94" customWidth="1"/>
    <col min="5380" max="5380" width="19" style="94" customWidth="1"/>
    <col min="5381" max="5381" width="5" style="94" customWidth="1"/>
    <col min="5382" max="5383" width="0" style="94" hidden="1" customWidth="1"/>
    <col min="5384" max="5384" width="8.5" style="94" customWidth="1"/>
    <col min="5385" max="5631" width="9" style="94"/>
    <col min="5632" max="5632" width="11.6875" style="94" customWidth="1"/>
    <col min="5633" max="5633" width="5.5" style="94" customWidth="1"/>
    <col min="5634" max="5634" width="4.8125" style="94" customWidth="1"/>
    <col min="5635" max="5635" width="12.1875" style="94" customWidth="1"/>
    <col min="5636" max="5636" width="19" style="94" customWidth="1"/>
    <col min="5637" max="5637" width="5" style="94" customWidth="1"/>
    <col min="5638" max="5639" width="0" style="94" hidden="1" customWidth="1"/>
    <col min="5640" max="5640" width="8.5" style="94" customWidth="1"/>
    <col min="5641" max="5887" width="9" style="94"/>
    <col min="5888" max="5888" width="11.6875" style="94" customWidth="1"/>
    <col min="5889" max="5889" width="5.5" style="94" customWidth="1"/>
    <col min="5890" max="5890" width="4.8125" style="94" customWidth="1"/>
    <col min="5891" max="5891" width="12.1875" style="94" customWidth="1"/>
    <col min="5892" max="5892" width="19" style="94" customWidth="1"/>
    <col min="5893" max="5893" width="5" style="94" customWidth="1"/>
    <col min="5894" max="5895" width="0" style="94" hidden="1" customWidth="1"/>
    <col min="5896" max="5896" width="8.5" style="94" customWidth="1"/>
    <col min="5897" max="6143" width="9" style="94"/>
    <col min="6144" max="6144" width="11.6875" style="94" customWidth="1"/>
    <col min="6145" max="6145" width="5.5" style="94" customWidth="1"/>
    <col min="6146" max="6146" width="4.8125" style="94" customWidth="1"/>
    <col min="6147" max="6147" width="12.1875" style="94" customWidth="1"/>
    <col min="6148" max="6148" width="19" style="94" customWidth="1"/>
    <col min="6149" max="6149" width="5" style="94" customWidth="1"/>
    <col min="6150" max="6151" width="0" style="94" hidden="1" customWidth="1"/>
    <col min="6152" max="6152" width="8.5" style="94" customWidth="1"/>
    <col min="6153" max="6399" width="9" style="94"/>
    <col min="6400" max="6400" width="11.6875" style="94" customWidth="1"/>
    <col min="6401" max="6401" width="5.5" style="94" customWidth="1"/>
    <col min="6402" max="6402" width="4.8125" style="94" customWidth="1"/>
    <col min="6403" max="6403" width="12.1875" style="94" customWidth="1"/>
    <col min="6404" max="6404" width="19" style="94" customWidth="1"/>
    <col min="6405" max="6405" width="5" style="94" customWidth="1"/>
    <col min="6406" max="6407" width="0" style="94" hidden="1" customWidth="1"/>
    <col min="6408" max="6408" width="8.5" style="94" customWidth="1"/>
    <col min="6409" max="6655" width="9" style="94"/>
    <col min="6656" max="6656" width="11.6875" style="94" customWidth="1"/>
    <col min="6657" max="6657" width="5.5" style="94" customWidth="1"/>
    <col min="6658" max="6658" width="4.8125" style="94" customWidth="1"/>
    <col min="6659" max="6659" width="12.1875" style="94" customWidth="1"/>
    <col min="6660" max="6660" width="19" style="94" customWidth="1"/>
    <col min="6661" max="6661" width="5" style="94" customWidth="1"/>
    <col min="6662" max="6663" width="0" style="94" hidden="1" customWidth="1"/>
    <col min="6664" max="6664" width="8.5" style="94" customWidth="1"/>
    <col min="6665" max="6911" width="9" style="94"/>
    <col min="6912" max="6912" width="11.6875" style="94" customWidth="1"/>
    <col min="6913" max="6913" width="5.5" style="94" customWidth="1"/>
    <col min="6914" max="6914" width="4.8125" style="94" customWidth="1"/>
    <col min="6915" max="6915" width="12.1875" style="94" customWidth="1"/>
    <col min="6916" max="6916" width="19" style="94" customWidth="1"/>
    <col min="6917" max="6917" width="5" style="94" customWidth="1"/>
    <col min="6918" max="6919" width="0" style="94" hidden="1" customWidth="1"/>
    <col min="6920" max="6920" width="8.5" style="94" customWidth="1"/>
    <col min="6921" max="7167" width="9" style="94"/>
    <col min="7168" max="7168" width="11.6875" style="94" customWidth="1"/>
    <col min="7169" max="7169" width="5.5" style="94" customWidth="1"/>
    <col min="7170" max="7170" width="4.8125" style="94" customWidth="1"/>
    <col min="7171" max="7171" width="12.1875" style="94" customWidth="1"/>
    <col min="7172" max="7172" width="19" style="94" customWidth="1"/>
    <col min="7173" max="7173" width="5" style="94" customWidth="1"/>
    <col min="7174" max="7175" width="0" style="94" hidden="1" customWidth="1"/>
    <col min="7176" max="7176" width="8.5" style="94" customWidth="1"/>
    <col min="7177" max="7423" width="9" style="94"/>
    <col min="7424" max="7424" width="11.6875" style="94" customWidth="1"/>
    <col min="7425" max="7425" width="5.5" style="94" customWidth="1"/>
    <col min="7426" max="7426" width="4.8125" style="94" customWidth="1"/>
    <col min="7427" max="7427" width="12.1875" style="94" customWidth="1"/>
    <col min="7428" max="7428" width="19" style="94" customWidth="1"/>
    <col min="7429" max="7429" width="5" style="94" customWidth="1"/>
    <col min="7430" max="7431" width="0" style="94" hidden="1" customWidth="1"/>
    <col min="7432" max="7432" width="8.5" style="94" customWidth="1"/>
    <col min="7433" max="7679" width="9" style="94"/>
    <col min="7680" max="7680" width="11.6875" style="94" customWidth="1"/>
    <col min="7681" max="7681" width="5.5" style="94" customWidth="1"/>
    <col min="7682" max="7682" width="4.8125" style="94" customWidth="1"/>
    <col min="7683" max="7683" width="12.1875" style="94" customWidth="1"/>
    <col min="7684" max="7684" width="19" style="94" customWidth="1"/>
    <col min="7685" max="7685" width="5" style="94" customWidth="1"/>
    <col min="7686" max="7687" width="0" style="94" hidden="1" customWidth="1"/>
    <col min="7688" max="7688" width="8.5" style="94" customWidth="1"/>
    <col min="7689" max="7935" width="9" style="94"/>
    <col min="7936" max="7936" width="11.6875" style="94" customWidth="1"/>
    <col min="7937" max="7937" width="5.5" style="94" customWidth="1"/>
    <col min="7938" max="7938" width="4.8125" style="94" customWidth="1"/>
    <col min="7939" max="7939" width="12.1875" style="94" customWidth="1"/>
    <col min="7940" max="7940" width="19" style="94" customWidth="1"/>
    <col min="7941" max="7941" width="5" style="94" customWidth="1"/>
    <col min="7942" max="7943" width="0" style="94" hidden="1" customWidth="1"/>
    <col min="7944" max="7944" width="8.5" style="94" customWidth="1"/>
    <col min="7945" max="8191" width="9" style="94"/>
    <col min="8192" max="8192" width="11.6875" style="94" customWidth="1"/>
    <col min="8193" max="8193" width="5.5" style="94" customWidth="1"/>
    <col min="8194" max="8194" width="4.8125" style="94" customWidth="1"/>
    <col min="8195" max="8195" width="12.1875" style="94" customWidth="1"/>
    <col min="8196" max="8196" width="19" style="94" customWidth="1"/>
    <col min="8197" max="8197" width="5" style="94" customWidth="1"/>
    <col min="8198" max="8199" width="0" style="94" hidden="1" customWidth="1"/>
    <col min="8200" max="8200" width="8.5" style="94" customWidth="1"/>
    <col min="8201" max="8447" width="9" style="94"/>
    <col min="8448" max="8448" width="11.6875" style="94" customWidth="1"/>
    <col min="8449" max="8449" width="5.5" style="94" customWidth="1"/>
    <col min="8450" max="8450" width="4.8125" style="94" customWidth="1"/>
    <col min="8451" max="8451" width="12.1875" style="94" customWidth="1"/>
    <col min="8452" max="8452" width="19" style="94" customWidth="1"/>
    <col min="8453" max="8453" width="5" style="94" customWidth="1"/>
    <col min="8454" max="8455" width="0" style="94" hidden="1" customWidth="1"/>
    <col min="8456" max="8456" width="8.5" style="94" customWidth="1"/>
    <col min="8457" max="8703" width="9" style="94"/>
    <col min="8704" max="8704" width="11.6875" style="94" customWidth="1"/>
    <col min="8705" max="8705" width="5.5" style="94" customWidth="1"/>
    <col min="8706" max="8706" width="4.8125" style="94" customWidth="1"/>
    <col min="8707" max="8707" width="12.1875" style="94" customWidth="1"/>
    <col min="8708" max="8708" width="19" style="94" customWidth="1"/>
    <col min="8709" max="8709" width="5" style="94" customWidth="1"/>
    <col min="8710" max="8711" width="0" style="94" hidden="1" customWidth="1"/>
    <col min="8712" max="8712" width="8.5" style="94" customWidth="1"/>
    <col min="8713" max="8959" width="9" style="94"/>
    <col min="8960" max="8960" width="11.6875" style="94" customWidth="1"/>
    <col min="8961" max="8961" width="5.5" style="94" customWidth="1"/>
    <col min="8962" max="8962" width="4.8125" style="94" customWidth="1"/>
    <col min="8963" max="8963" width="12.1875" style="94" customWidth="1"/>
    <col min="8964" max="8964" width="19" style="94" customWidth="1"/>
    <col min="8965" max="8965" width="5" style="94" customWidth="1"/>
    <col min="8966" max="8967" width="0" style="94" hidden="1" customWidth="1"/>
    <col min="8968" max="8968" width="8.5" style="94" customWidth="1"/>
    <col min="8969" max="9215" width="9" style="94"/>
    <col min="9216" max="9216" width="11.6875" style="94" customWidth="1"/>
    <col min="9217" max="9217" width="5.5" style="94" customWidth="1"/>
    <col min="9218" max="9218" width="4.8125" style="94" customWidth="1"/>
    <col min="9219" max="9219" width="12.1875" style="94" customWidth="1"/>
    <col min="9220" max="9220" width="19" style="94" customWidth="1"/>
    <col min="9221" max="9221" width="5" style="94" customWidth="1"/>
    <col min="9222" max="9223" width="0" style="94" hidden="1" customWidth="1"/>
    <col min="9224" max="9224" width="8.5" style="94" customWidth="1"/>
    <col min="9225" max="9471" width="9" style="94"/>
    <col min="9472" max="9472" width="11.6875" style="94" customWidth="1"/>
    <col min="9473" max="9473" width="5.5" style="94" customWidth="1"/>
    <col min="9474" max="9474" width="4.8125" style="94" customWidth="1"/>
    <col min="9475" max="9475" width="12.1875" style="94" customWidth="1"/>
    <col min="9476" max="9476" width="19" style="94" customWidth="1"/>
    <col min="9477" max="9477" width="5" style="94" customWidth="1"/>
    <col min="9478" max="9479" width="0" style="94" hidden="1" customWidth="1"/>
    <col min="9480" max="9480" width="8.5" style="94" customWidth="1"/>
    <col min="9481" max="9727" width="9" style="94"/>
    <col min="9728" max="9728" width="11.6875" style="94" customWidth="1"/>
    <col min="9729" max="9729" width="5.5" style="94" customWidth="1"/>
    <col min="9730" max="9730" width="4.8125" style="94" customWidth="1"/>
    <col min="9731" max="9731" width="12.1875" style="94" customWidth="1"/>
    <col min="9732" max="9732" width="19" style="94" customWidth="1"/>
    <col min="9733" max="9733" width="5" style="94" customWidth="1"/>
    <col min="9734" max="9735" width="0" style="94" hidden="1" customWidth="1"/>
    <col min="9736" max="9736" width="8.5" style="94" customWidth="1"/>
    <col min="9737" max="9983" width="9" style="94"/>
    <col min="9984" max="9984" width="11.6875" style="94" customWidth="1"/>
    <col min="9985" max="9985" width="5.5" style="94" customWidth="1"/>
    <col min="9986" max="9986" width="4.8125" style="94" customWidth="1"/>
    <col min="9987" max="9987" width="12.1875" style="94" customWidth="1"/>
    <col min="9988" max="9988" width="19" style="94" customWidth="1"/>
    <col min="9989" max="9989" width="5" style="94" customWidth="1"/>
    <col min="9990" max="9991" width="0" style="94" hidden="1" customWidth="1"/>
    <col min="9992" max="9992" width="8.5" style="94" customWidth="1"/>
    <col min="9993" max="10239" width="9" style="94"/>
    <col min="10240" max="10240" width="11.6875" style="94" customWidth="1"/>
    <col min="10241" max="10241" width="5.5" style="94" customWidth="1"/>
    <col min="10242" max="10242" width="4.8125" style="94" customWidth="1"/>
    <col min="10243" max="10243" width="12.1875" style="94" customWidth="1"/>
    <col min="10244" max="10244" width="19" style="94" customWidth="1"/>
    <col min="10245" max="10245" width="5" style="94" customWidth="1"/>
    <col min="10246" max="10247" width="0" style="94" hidden="1" customWidth="1"/>
    <col min="10248" max="10248" width="8.5" style="94" customWidth="1"/>
    <col min="10249" max="10495" width="9" style="94"/>
    <col min="10496" max="10496" width="11.6875" style="94" customWidth="1"/>
    <col min="10497" max="10497" width="5.5" style="94" customWidth="1"/>
    <col min="10498" max="10498" width="4.8125" style="94" customWidth="1"/>
    <col min="10499" max="10499" width="12.1875" style="94" customWidth="1"/>
    <col min="10500" max="10500" width="19" style="94" customWidth="1"/>
    <col min="10501" max="10501" width="5" style="94" customWidth="1"/>
    <col min="10502" max="10503" width="0" style="94" hidden="1" customWidth="1"/>
    <col min="10504" max="10504" width="8.5" style="94" customWidth="1"/>
    <col min="10505" max="10751" width="9" style="94"/>
    <col min="10752" max="10752" width="11.6875" style="94" customWidth="1"/>
    <col min="10753" max="10753" width="5.5" style="94" customWidth="1"/>
    <col min="10754" max="10754" width="4.8125" style="94" customWidth="1"/>
    <col min="10755" max="10755" width="12.1875" style="94" customWidth="1"/>
    <col min="10756" max="10756" width="19" style="94" customWidth="1"/>
    <col min="10757" max="10757" width="5" style="94" customWidth="1"/>
    <col min="10758" max="10759" width="0" style="94" hidden="1" customWidth="1"/>
    <col min="10760" max="10760" width="8.5" style="94" customWidth="1"/>
    <col min="10761" max="11007" width="9" style="94"/>
    <col min="11008" max="11008" width="11.6875" style="94" customWidth="1"/>
    <col min="11009" max="11009" width="5.5" style="94" customWidth="1"/>
    <col min="11010" max="11010" width="4.8125" style="94" customWidth="1"/>
    <col min="11011" max="11011" width="12.1875" style="94" customWidth="1"/>
    <col min="11012" max="11012" width="19" style="94" customWidth="1"/>
    <col min="11013" max="11013" width="5" style="94" customWidth="1"/>
    <col min="11014" max="11015" width="0" style="94" hidden="1" customWidth="1"/>
    <col min="11016" max="11016" width="8.5" style="94" customWidth="1"/>
    <col min="11017" max="11263" width="9" style="94"/>
    <col min="11264" max="11264" width="11.6875" style="94" customWidth="1"/>
    <col min="11265" max="11265" width="5.5" style="94" customWidth="1"/>
    <col min="11266" max="11266" width="4.8125" style="94" customWidth="1"/>
    <col min="11267" max="11267" width="12.1875" style="94" customWidth="1"/>
    <col min="11268" max="11268" width="19" style="94" customWidth="1"/>
    <col min="11269" max="11269" width="5" style="94" customWidth="1"/>
    <col min="11270" max="11271" width="0" style="94" hidden="1" customWidth="1"/>
    <col min="11272" max="11272" width="8.5" style="94" customWidth="1"/>
    <col min="11273" max="11519" width="9" style="94"/>
    <col min="11520" max="11520" width="11.6875" style="94" customWidth="1"/>
    <col min="11521" max="11521" width="5.5" style="94" customWidth="1"/>
    <col min="11522" max="11522" width="4.8125" style="94" customWidth="1"/>
    <col min="11523" max="11523" width="12.1875" style="94" customWidth="1"/>
    <col min="11524" max="11524" width="19" style="94" customWidth="1"/>
    <col min="11525" max="11525" width="5" style="94" customWidth="1"/>
    <col min="11526" max="11527" width="0" style="94" hidden="1" customWidth="1"/>
    <col min="11528" max="11528" width="8.5" style="94" customWidth="1"/>
    <col min="11529" max="11775" width="9" style="94"/>
    <col min="11776" max="11776" width="11.6875" style="94" customWidth="1"/>
    <col min="11777" max="11777" width="5.5" style="94" customWidth="1"/>
    <col min="11778" max="11778" width="4.8125" style="94" customWidth="1"/>
    <col min="11779" max="11779" width="12.1875" style="94" customWidth="1"/>
    <col min="11780" max="11780" width="19" style="94" customWidth="1"/>
    <col min="11781" max="11781" width="5" style="94" customWidth="1"/>
    <col min="11782" max="11783" width="0" style="94" hidden="1" customWidth="1"/>
    <col min="11784" max="11784" width="8.5" style="94" customWidth="1"/>
    <col min="11785" max="12031" width="9" style="94"/>
    <col min="12032" max="12032" width="11.6875" style="94" customWidth="1"/>
    <col min="12033" max="12033" width="5.5" style="94" customWidth="1"/>
    <col min="12034" max="12034" width="4.8125" style="94" customWidth="1"/>
    <col min="12035" max="12035" width="12.1875" style="94" customWidth="1"/>
    <col min="12036" max="12036" width="19" style="94" customWidth="1"/>
    <col min="12037" max="12037" width="5" style="94" customWidth="1"/>
    <col min="12038" max="12039" width="0" style="94" hidden="1" customWidth="1"/>
    <col min="12040" max="12040" width="8.5" style="94" customWidth="1"/>
    <col min="12041" max="12287" width="9" style="94"/>
    <col min="12288" max="12288" width="11.6875" style="94" customWidth="1"/>
    <col min="12289" max="12289" width="5.5" style="94" customWidth="1"/>
    <col min="12290" max="12290" width="4.8125" style="94" customWidth="1"/>
    <col min="12291" max="12291" width="12.1875" style="94" customWidth="1"/>
    <col min="12292" max="12292" width="19" style="94" customWidth="1"/>
    <col min="12293" max="12293" width="5" style="94" customWidth="1"/>
    <col min="12294" max="12295" width="0" style="94" hidden="1" customWidth="1"/>
    <col min="12296" max="12296" width="8.5" style="94" customWidth="1"/>
    <col min="12297" max="12543" width="9" style="94"/>
    <col min="12544" max="12544" width="11.6875" style="94" customWidth="1"/>
    <col min="12545" max="12545" width="5.5" style="94" customWidth="1"/>
    <col min="12546" max="12546" width="4.8125" style="94" customWidth="1"/>
    <col min="12547" max="12547" width="12.1875" style="94" customWidth="1"/>
    <col min="12548" max="12548" width="19" style="94" customWidth="1"/>
    <col min="12549" max="12549" width="5" style="94" customWidth="1"/>
    <col min="12550" max="12551" width="0" style="94" hidden="1" customWidth="1"/>
    <col min="12552" max="12552" width="8.5" style="94" customWidth="1"/>
    <col min="12553" max="12799" width="9" style="94"/>
    <col min="12800" max="12800" width="11.6875" style="94" customWidth="1"/>
    <col min="12801" max="12801" width="5.5" style="94" customWidth="1"/>
    <col min="12802" max="12802" width="4.8125" style="94" customWidth="1"/>
    <col min="12803" max="12803" width="12.1875" style="94" customWidth="1"/>
    <col min="12804" max="12804" width="19" style="94" customWidth="1"/>
    <col min="12805" max="12805" width="5" style="94" customWidth="1"/>
    <col min="12806" max="12807" width="0" style="94" hidden="1" customWidth="1"/>
    <col min="12808" max="12808" width="8.5" style="94" customWidth="1"/>
    <col min="12809" max="13055" width="9" style="94"/>
    <col min="13056" max="13056" width="11.6875" style="94" customWidth="1"/>
    <col min="13057" max="13057" width="5.5" style="94" customWidth="1"/>
    <col min="13058" max="13058" width="4.8125" style="94" customWidth="1"/>
    <col min="13059" max="13059" width="12.1875" style="94" customWidth="1"/>
    <col min="13060" max="13060" width="19" style="94" customWidth="1"/>
    <col min="13061" max="13061" width="5" style="94" customWidth="1"/>
    <col min="13062" max="13063" width="0" style="94" hidden="1" customWidth="1"/>
    <col min="13064" max="13064" width="8.5" style="94" customWidth="1"/>
    <col min="13065" max="13311" width="9" style="94"/>
    <col min="13312" max="13312" width="11.6875" style="94" customWidth="1"/>
    <col min="13313" max="13313" width="5.5" style="94" customWidth="1"/>
    <col min="13314" max="13314" width="4.8125" style="94" customWidth="1"/>
    <col min="13315" max="13315" width="12.1875" style="94" customWidth="1"/>
    <col min="13316" max="13316" width="19" style="94" customWidth="1"/>
    <col min="13317" max="13317" width="5" style="94" customWidth="1"/>
    <col min="13318" max="13319" width="0" style="94" hidden="1" customWidth="1"/>
    <col min="13320" max="13320" width="8.5" style="94" customWidth="1"/>
    <col min="13321" max="13567" width="9" style="94"/>
    <col min="13568" max="13568" width="11.6875" style="94" customWidth="1"/>
    <col min="13569" max="13569" width="5.5" style="94" customWidth="1"/>
    <col min="13570" max="13570" width="4.8125" style="94" customWidth="1"/>
    <col min="13571" max="13571" width="12.1875" style="94" customWidth="1"/>
    <col min="13572" max="13572" width="19" style="94" customWidth="1"/>
    <col min="13573" max="13573" width="5" style="94" customWidth="1"/>
    <col min="13574" max="13575" width="0" style="94" hidden="1" customWidth="1"/>
    <col min="13576" max="13576" width="8.5" style="94" customWidth="1"/>
    <col min="13577" max="13823" width="9" style="94"/>
    <col min="13824" max="13824" width="11.6875" style="94" customWidth="1"/>
    <col min="13825" max="13825" width="5.5" style="94" customWidth="1"/>
    <col min="13826" max="13826" width="4.8125" style="94" customWidth="1"/>
    <col min="13827" max="13827" width="12.1875" style="94" customWidth="1"/>
    <col min="13828" max="13828" width="19" style="94" customWidth="1"/>
    <col min="13829" max="13829" width="5" style="94" customWidth="1"/>
    <col min="13830" max="13831" width="0" style="94" hidden="1" customWidth="1"/>
    <col min="13832" max="13832" width="8.5" style="94" customWidth="1"/>
    <col min="13833" max="14079" width="9" style="94"/>
    <col min="14080" max="14080" width="11.6875" style="94" customWidth="1"/>
    <col min="14081" max="14081" width="5.5" style="94" customWidth="1"/>
    <col min="14082" max="14082" width="4.8125" style="94" customWidth="1"/>
    <col min="14083" max="14083" width="12.1875" style="94" customWidth="1"/>
    <col min="14084" max="14084" width="19" style="94" customWidth="1"/>
    <col min="14085" max="14085" width="5" style="94" customWidth="1"/>
    <col min="14086" max="14087" width="0" style="94" hidden="1" customWidth="1"/>
    <col min="14088" max="14088" width="8.5" style="94" customWidth="1"/>
    <col min="14089" max="14335" width="9" style="94"/>
    <col min="14336" max="14336" width="11.6875" style="94" customWidth="1"/>
    <col min="14337" max="14337" width="5.5" style="94" customWidth="1"/>
    <col min="14338" max="14338" width="4.8125" style="94" customWidth="1"/>
    <col min="14339" max="14339" width="12.1875" style="94" customWidth="1"/>
    <col min="14340" max="14340" width="19" style="94" customWidth="1"/>
    <col min="14341" max="14341" width="5" style="94" customWidth="1"/>
    <col min="14342" max="14343" width="0" style="94" hidden="1" customWidth="1"/>
    <col min="14344" max="14344" width="8.5" style="94" customWidth="1"/>
    <col min="14345" max="14591" width="9" style="94"/>
    <col min="14592" max="14592" width="11.6875" style="94" customWidth="1"/>
    <col min="14593" max="14593" width="5.5" style="94" customWidth="1"/>
    <col min="14594" max="14594" width="4.8125" style="94" customWidth="1"/>
    <col min="14595" max="14595" width="12.1875" style="94" customWidth="1"/>
    <col min="14596" max="14596" width="19" style="94" customWidth="1"/>
    <col min="14597" max="14597" width="5" style="94" customWidth="1"/>
    <col min="14598" max="14599" width="0" style="94" hidden="1" customWidth="1"/>
    <col min="14600" max="14600" width="8.5" style="94" customWidth="1"/>
    <col min="14601" max="14847" width="9" style="94"/>
    <col min="14848" max="14848" width="11.6875" style="94" customWidth="1"/>
    <col min="14849" max="14849" width="5.5" style="94" customWidth="1"/>
    <col min="14850" max="14850" width="4.8125" style="94" customWidth="1"/>
    <col min="14851" max="14851" width="12.1875" style="94" customWidth="1"/>
    <col min="14852" max="14852" width="19" style="94" customWidth="1"/>
    <col min="14853" max="14853" width="5" style="94" customWidth="1"/>
    <col min="14854" max="14855" width="0" style="94" hidden="1" customWidth="1"/>
    <col min="14856" max="14856" width="8.5" style="94" customWidth="1"/>
    <col min="14857" max="15103" width="9" style="94"/>
    <col min="15104" max="15104" width="11.6875" style="94" customWidth="1"/>
    <col min="15105" max="15105" width="5.5" style="94" customWidth="1"/>
    <col min="15106" max="15106" width="4.8125" style="94" customWidth="1"/>
    <col min="15107" max="15107" width="12.1875" style="94" customWidth="1"/>
    <col min="15108" max="15108" width="19" style="94" customWidth="1"/>
    <col min="15109" max="15109" width="5" style="94" customWidth="1"/>
    <col min="15110" max="15111" width="0" style="94" hidden="1" customWidth="1"/>
    <col min="15112" max="15112" width="8.5" style="94" customWidth="1"/>
    <col min="15113" max="15359" width="9" style="94"/>
    <col min="15360" max="15360" width="11.6875" style="94" customWidth="1"/>
    <col min="15361" max="15361" width="5.5" style="94" customWidth="1"/>
    <col min="15362" max="15362" width="4.8125" style="94" customWidth="1"/>
    <col min="15363" max="15363" width="12.1875" style="94" customWidth="1"/>
    <col min="15364" max="15364" width="19" style="94" customWidth="1"/>
    <col min="15365" max="15365" width="5" style="94" customWidth="1"/>
    <col min="15366" max="15367" width="0" style="94" hidden="1" customWidth="1"/>
    <col min="15368" max="15368" width="8.5" style="94" customWidth="1"/>
    <col min="15369" max="15615" width="9" style="94"/>
    <col min="15616" max="15616" width="11.6875" style="94" customWidth="1"/>
    <col min="15617" max="15617" width="5.5" style="94" customWidth="1"/>
    <col min="15618" max="15618" width="4.8125" style="94" customWidth="1"/>
    <col min="15619" max="15619" width="12.1875" style="94" customWidth="1"/>
    <col min="15620" max="15620" width="19" style="94" customWidth="1"/>
    <col min="15621" max="15621" width="5" style="94" customWidth="1"/>
    <col min="15622" max="15623" width="0" style="94" hidden="1" customWidth="1"/>
    <col min="15624" max="15624" width="8.5" style="94" customWidth="1"/>
    <col min="15625" max="15871" width="9" style="94"/>
    <col min="15872" max="15872" width="11.6875" style="94" customWidth="1"/>
    <col min="15873" max="15873" width="5.5" style="94" customWidth="1"/>
    <col min="15874" max="15874" width="4.8125" style="94" customWidth="1"/>
    <col min="15875" max="15875" width="12.1875" style="94" customWidth="1"/>
    <col min="15876" max="15876" width="19" style="94" customWidth="1"/>
    <col min="15877" max="15877" width="5" style="94" customWidth="1"/>
    <col min="15878" max="15879" width="0" style="94" hidden="1" customWidth="1"/>
    <col min="15880" max="15880" width="8.5" style="94" customWidth="1"/>
    <col min="15881" max="16127" width="9" style="94"/>
    <col min="16128" max="16128" width="11.6875" style="94" customWidth="1"/>
    <col min="16129" max="16129" width="5.5" style="94" customWidth="1"/>
    <col min="16130" max="16130" width="4.8125" style="94" customWidth="1"/>
    <col min="16131" max="16131" width="12.1875" style="94" customWidth="1"/>
    <col min="16132" max="16132" width="19" style="94" customWidth="1"/>
    <col min="16133" max="16133" width="5" style="94" customWidth="1"/>
    <col min="16134" max="16135" width="0" style="94" hidden="1" customWidth="1"/>
    <col min="16136" max="16136" width="8.5" style="94" customWidth="1"/>
    <col min="16137" max="16383" width="9" style="94"/>
    <col min="16384" max="16384" width="8.1875" style="94" customWidth="1"/>
  </cols>
  <sheetData>
    <row r="1" spans="1:8" ht="16.149999999999999">
      <c r="A1" s="92" t="s">
        <v>20</v>
      </c>
      <c r="B1" s="93" t="s">
        <v>21</v>
      </c>
      <c r="C1" s="92" t="s">
        <v>22</v>
      </c>
      <c r="D1" s="92" t="s">
        <v>20</v>
      </c>
      <c r="E1" s="92" t="s">
        <v>23</v>
      </c>
      <c r="F1" s="92" t="s">
        <v>21</v>
      </c>
      <c r="G1" s="92" t="s">
        <v>24</v>
      </c>
      <c r="H1" s="92" t="s">
        <v>25</v>
      </c>
    </row>
    <row r="2" spans="1:8" ht="16.149999999999999">
      <c r="A2" s="95" t="s">
        <v>26</v>
      </c>
      <c r="B2" s="94" t="s">
        <v>27</v>
      </c>
      <c r="C2" s="92">
        <v>2</v>
      </c>
      <c r="D2" s="96" t="s">
        <v>26</v>
      </c>
      <c r="F2" s="94" t="s">
        <v>27</v>
      </c>
      <c r="G2" s="95" t="s">
        <v>28</v>
      </c>
      <c r="H2" s="95" t="s">
        <v>29</v>
      </c>
    </row>
    <row r="3" spans="1:8" ht="16.149999999999999">
      <c r="A3" s="95" t="s">
        <v>30</v>
      </c>
      <c r="B3" s="94" t="s">
        <v>31</v>
      </c>
      <c r="C3" s="92">
        <v>3</v>
      </c>
      <c r="D3" s="96" t="s">
        <v>30</v>
      </c>
      <c r="G3" s="95"/>
    </row>
    <row r="4" spans="1:8" ht="16.149999999999999">
      <c r="A4" s="95" t="s">
        <v>32</v>
      </c>
      <c r="B4" s="94" t="s">
        <v>33</v>
      </c>
      <c r="C4" s="92">
        <v>4</v>
      </c>
      <c r="E4" s="95" t="s">
        <v>34</v>
      </c>
      <c r="F4" s="94" t="s">
        <v>35</v>
      </c>
      <c r="G4" s="95" t="s">
        <v>36</v>
      </c>
      <c r="H4" s="95" t="s">
        <v>37</v>
      </c>
    </row>
    <row r="5" spans="1:8" ht="16.149999999999999">
      <c r="A5" s="95" t="s">
        <v>38</v>
      </c>
      <c r="B5" s="94" t="s">
        <v>31</v>
      </c>
      <c r="C5" s="92">
        <v>5</v>
      </c>
      <c r="E5" s="95" t="s">
        <v>39</v>
      </c>
      <c r="F5" s="94" t="s">
        <v>40</v>
      </c>
      <c r="G5" s="95" t="s">
        <v>41</v>
      </c>
      <c r="H5" s="95" t="s">
        <v>42</v>
      </c>
    </row>
    <row r="6" spans="1:8" ht="16.149999999999999">
      <c r="A6" s="95" t="s">
        <v>43</v>
      </c>
      <c r="B6" s="94" t="s">
        <v>31</v>
      </c>
      <c r="C6" s="92">
        <v>6</v>
      </c>
      <c r="E6" s="95" t="s">
        <v>44</v>
      </c>
      <c r="F6" s="94" t="s">
        <v>40</v>
      </c>
      <c r="G6" s="95" t="s">
        <v>45</v>
      </c>
      <c r="H6" s="95" t="s">
        <v>46</v>
      </c>
    </row>
    <row r="7" spans="1:8" ht="16.149999999999999">
      <c r="A7" s="95" t="s">
        <v>47</v>
      </c>
      <c r="B7" s="94" t="s">
        <v>48</v>
      </c>
      <c r="C7" s="92">
        <v>7</v>
      </c>
      <c r="E7" s="95" t="s">
        <v>49</v>
      </c>
      <c r="F7" s="94" t="s">
        <v>48</v>
      </c>
      <c r="G7" s="95" t="s">
        <v>28</v>
      </c>
    </row>
    <row r="8" spans="1:8" ht="16.149999999999999">
      <c r="C8" s="92">
        <v>8</v>
      </c>
      <c r="D8" s="96" t="s">
        <v>32</v>
      </c>
      <c r="G8" s="95"/>
    </row>
    <row r="9" spans="1:8" ht="16.149999999999999">
      <c r="C9" s="92">
        <v>9</v>
      </c>
      <c r="E9" s="95" t="s">
        <v>50</v>
      </c>
      <c r="F9" s="94" t="s">
        <v>48</v>
      </c>
      <c r="G9" s="95" t="s">
        <v>28</v>
      </c>
    </row>
    <row r="10" spans="1:8" ht="16.149999999999999">
      <c r="C10" s="92">
        <v>10</v>
      </c>
      <c r="E10" s="95" t="s">
        <v>51</v>
      </c>
      <c r="F10" s="94" t="s">
        <v>52</v>
      </c>
      <c r="G10" s="95" t="s">
        <v>36</v>
      </c>
    </row>
    <row r="11" spans="1:8" ht="16.149999999999999">
      <c r="C11" s="92">
        <v>11</v>
      </c>
      <c r="E11" s="95" t="s">
        <v>53</v>
      </c>
      <c r="F11" s="94" t="s">
        <v>52</v>
      </c>
      <c r="G11" s="95" t="s">
        <v>41</v>
      </c>
    </row>
    <row r="12" spans="1:8" ht="16.149999999999999">
      <c r="C12" s="92">
        <v>12</v>
      </c>
      <c r="D12" s="96" t="s">
        <v>38</v>
      </c>
      <c r="G12" s="95"/>
    </row>
    <row r="13" spans="1:8" ht="16.149999999999999">
      <c r="C13" s="92">
        <v>13</v>
      </c>
      <c r="E13" s="95" t="s">
        <v>54</v>
      </c>
      <c r="F13" s="94" t="s">
        <v>27</v>
      </c>
      <c r="G13" s="95" t="s">
        <v>28</v>
      </c>
    </row>
    <row r="14" spans="1:8" ht="16.149999999999999">
      <c r="C14" s="92">
        <v>14</v>
      </c>
      <c r="E14" s="95" t="s">
        <v>55</v>
      </c>
      <c r="F14" s="94" t="s">
        <v>27</v>
      </c>
      <c r="G14" s="95" t="s">
        <v>56</v>
      </c>
      <c r="H14" s="95" t="s">
        <v>57</v>
      </c>
    </row>
    <row r="15" spans="1:8" ht="16.149999999999999">
      <c r="C15" s="92">
        <v>15</v>
      </c>
      <c r="E15" s="95" t="s">
        <v>58</v>
      </c>
      <c r="F15" s="94" t="s">
        <v>35</v>
      </c>
      <c r="G15" s="95" t="s">
        <v>36</v>
      </c>
    </row>
    <row r="16" spans="1:8" ht="16.149999999999999">
      <c r="C16" s="92">
        <v>16</v>
      </c>
      <c r="D16" s="96" t="s">
        <v>43</v>
      </c>
      <c r="G16" s="95"/>
    </row>
    <row r="17" spans="1:7" ht="16.149999999999999">
      <c r="C17" s="92">
        <v>17</v>
      </c>
      <c r="E17" s="95" t="s">
        <v>59</v>
      </c>
      <c r="F17" s="94" t="s">
        <v>35</v>
      </c>
      <c r="G17" s="95" t="s">
        <v>41</v>
      </c>
    </row>
    <row r="18" spans="1:7" ht="16.149999999999999">
      <c r="C18" s="92">
        <v>18</v>
      </c>
      <c r="E18" s="95" t="s">
        <v>60</v>
      </c>
      <c r="F18" s="94" t="s">
        <v>35</v>
      </c>
      <c r="G18" s="95" t="s">
        <v>56</v>
      </c>
    </row>
    <row r="19" spans="1:7" ht="16.149999999999999">
      <c r="C19" s="92">
        <v>19</v>
      </c>
      <c r="D19" s="96" t="s">
        <v>47</v>
      </c>
      <c r="F19" s="94" t="s">
        <v>48</v>
      </c>
      <c r="G19" s="95" t="s">
        <v>36</v>
      </c>
    </row>
    <row r="21" spans="1:7" ht="13.9">
      <c r="A21" s="106" t="s">
        <v>161</v>
      </c>
      <c r="C21" t="s">
        <v>272</v>
      </c>
    </row>
    <row r="23" spans="1:7" ht="30">
      <c r="A23" s="129" t="s">
        <v>273</v>
      </c>
    </row>
    <row r="24" spans="1:7">
      <c r="A24"/>
    </row>
    <row r="25" spans="1:7" ht="22.5">
      <c r="A25" s="130" t="s">
        <v>274</v>
      </c>
    </row>
    <row r="26" spans="1:7">
      <c r="A26"/>
    </row>
    <row r="27" spans="1:7" ht="17.25">
      <c r="A27" s="131" t="s">
        <v>275</v>
      </c>
    </row>
    <row r="28" spans="1:7">
      <c r="A28" s="133"/>
    </row>
    <row r="29" spans="1:7">
      <c r="A29" s="133" t="s">
        <v>276</v>
      </c>
    </row>
    <row r="30" spans="1:7">
      <c r="A30" s="133" t="s">
        <v>277</v>
      </c>
    </row>
    <row r="31" spans="1:7">
      <c r="A31" s="133" t="s">
        <v>278</v>
      </c>
    </row>
    <row r="32" spans="1:7">
      <c r="A32"/>
    </row>
    <row r="33" spans="1:1" ht="17.25">
      <c r="A33" s="131" t="s">
        <v>279</v>
      </c>
    </row>
    <row r="34" spans="1:1">
      <c r="A34" s="133"/>
    </row>
    <row r="35" spans="1:1">
      <c r="A35" s="133" t="s">
        <v>280</v>
      </c>
    </row>
    <row r="36" spans="1:1">
      <c r="A36" s="133" t="s">
        <v>281</v>
      </c>
    </row>
    <row r="37" spans="1:1">
      <c r="A37" s="133" t="s">
        <v>282</v>
      </c>
    </row>
    <row r="38" spans="1:1">
      <c r="A38" s="133" t="s">
        <v>283</v>
      </c>
    </row>
    <row r="39" spans="1:1">
      <c r="A39"/>
    </row>
    <row r="40" spans="1:1">
      <c r="A40"/>
    </row>
    <row r="41" spans="1:1">
      <c r="A41"/>
    </row>
    <row r="42" spans="1:1" ht="22.5">
      <c r="A42" s="130" t="s">
        <v>284</v>
      </c>
    </row>
    <row r="43" spans="1:1">
      <c r="A43"/>
    </row>
    <row r="44" spans="1:1" ht="17.25">
      <c r="A44" s="131" t="s">
        <v>285</v>
      </c>
    </row>
    <row r="45" spans="1:1">
      <c r="A45" s="133"/>
    </row>
    <row r="46" spans="1:1">
      <c r="A46" s="133" t="s">
        <v>286</v>
      </c>
    </row>
    <row r="47" spans="1:1">
      <c r="A47" s="133" t="s">
        <v>287</v>
      </c>
    </row>
    <row r="48" spans="1:1">
      <c r="A48" s="133" t="s">
        <v>288</v>
      </c>
    </row>
    <row r="49" spans="1:1">
      <c r="A49"/>
    </row>
    <row r="50" spans="1:1" ht="17.25">
      <c r="A50" s="131" t="s">
        <v>289</v>
      </c>
    </row>
    <row r="51" spans="1:1">
      <c r="A51" s="133"/>
    </row>
    <row r="52" spans="1:1">
      <c r="A52" s="133" t="s">
        <v>290</v>
      </c>
    </row>
    <row r="53" spans="1:1">
      <c r="A53" s="133" t="s">
        <v>291</v>
      </c>
    </row>
    <row r="54" spans="1:1">
      <c r="A54" s="133" t="s">
        <v>292</v>
      </c>
    </row>
    <row r="55" spans="1:1">
      <c r="A55"/>
    </row>
    <row r="56" spans="1:1">
      <c r="A56"/>
    </row>
    <row r="57" spans="1:1">
      <c r="A57"/>
    </row>
    <row r="58" spans="1:1" ht="22.5">
      <c r="A58" s="130" t="s">
        <v>293</v>
      </c>
    </row>
    <row r="59" spans="1:1">
      <c r="A59"/>
    </row>
    <row r="60" spans="1:1" ht="17.25">
      <c r="A60" s="131" t="s">
        <v>294</v>
      </c>
    </row>
    <row r="61" spans="1:1">
      <c r="A61" s="133"/>
    </row>
    <row r="62" spans="1:1">
      <c r="A62" s="133" t="s">
        <v>295</v>
      </c>
    </row>
    <row r="63" spans="1:1">
      <c r="A63" s="133" t="s">
        <v>296</v>
      </c>
    </row>
    <row r="64" spans="1:1">
      <c r="A64" s="133" t="s">
        <v>297</v>
      </c>
    </row>
    <row r="65" spans="1:1">
      <c r="A65"/>
    </row>
    <row r="66" spans="1:1" ht="17.25">
      <c r="A66" s="131" t="s">
        <v>298</v>
      </c>
    </row>
    <row r="67" spans="1:1">
      <c r="A67" s="133"/>
    </row>
    <row r="68" spans="1:1">
      <c r="A68" s="133" t="s">
        <v>299</v>
      </c>
    </row>
    <row r="69" spans="1:1">
      <c r="A69" s="133" t="s">
        <v>300</v>
      </c>
    </row>
    <row r="70" spans="1:1">
      <c r="A70" s="133" t="s">
        <v>301</v>
      </c>
    </row>
    <row r="71" spans="1:1">
      <c r="A71" s="133" t="s">
        <v>302</v>
      </c>
    </row>
    <row r="72" spans="1:1">
      <c r="A72"/>
    </row>
    <row r="73" spans="1:1">
      <c r="A73"/>
    </row>
    <row r="74" spans="1:1">
      <c r="A74"/>
    </row>
    <row r="75" spans="1:1" ht="22.5">
      <c r="A75" s="130" t="s">
        <v>303</v>
      </c>
    </row>
    <row r="76" spans="1:1">
      <c r="A76"/>
    </row>
    <row r="77" spans="1:1" ht="17.25">
      <c r="A77" s="131" t="s">
        <v>304</v>
      </c>
    </row>
    <row r="78" spans="1:1">
      <c r="A78" s="133"/>
    </row>
    <row r="79" spans="1:1">
      <c r="A79" s="133" t="s">
        <v>305</v>
      </c>
    </row>
    <row r="80" spans="1:1">
      <c r="A80" s="133" t="s">
        <v>306</v>
      </c>
    </row>
    <row r="81" spans="1:1">
      <c r="A81"/>
    </row>
    <row r="82" spans="1:1" ht="17.25">
      <c r="A82" s="131" t="s">
        <v>307</v>
      </c>
    </row>
    <row r="83" spans="1:1">
      <c r="A83" s="133"/>
    </row>
    <row r="84" spans="1:1">
      <c r="A84" s="133" t="s">
        <v>308</v>
      </c>
    </row>
    <row r="85" spans="1:1">
      <c r="A85" s="133" t="s">
        <v>309</v>
      </c>
    </row>
    <row r="86" spans="1:1">
      <c r="A86" s="133" t="s">
        <v>310</v>
      </c>
    </row>
    <row r="87" spans="1:1">
      <c r="A87"/>
    </row>
    <row r="88" spans="1:1">
      <c r="A88"/>
    </row>
    <row r="89" spans="1:1">
      <c r="A89"/>
    </row>
    <row r="90" spans="1:1" ht="22.5">
      <c r="A90" s="130" t="s">
        <v>311</v>
      </c>
    </row>
    <row r="91" spans="1:1">
      <c r="A91"/>
    </row>
    <row r="92" spans="1:1" ht="17.25">
      <c r="A92" s="131" t="s">
        <v>312</v>
      </c>
    </row>
    <row r="93" spans="1:1">
      <c r="A93" s="133"/>
    </row>
    <row r="94" spans="1:1">
      <c r="A94" s="133" t="s">
        <v>313</v>
      </c>
    </row>
    <row r="95" spans="1:1">
      <c r="A95" s="133" t="s">
        <v>314</v>
      </c>
    </row>
    <row r="96" spans="1:1">
      <c r="A96" s="133" t="s">
        <v>315</v>
      </c>
    </row>
    <row r="97" spans="1:1">
      <c r="A97"/>
    </row>
    <row r="98" spans="1:1" ht="17.25">
      <c r="A98" s="131" t="s">
        <v>316</v>
      </c>
    </row>
    <row r="99" spans="1:1">
      <c r="A99" s="133"/>
    </row>
    <row r="100" spans="1:1">
      <c r="A100" s="133" t="s">
        <v>317</v>
      </c>
    </row>
    <row r="101" spans="1:1">
      <c r="A101" s="133" t="s">
        <v>318</v>
      </c>
    </row>
    <row r="102" spans="1:1">
      <c r="A102" s="133" t="s">
        <v>319</v>
      </c>
    </row>
    <row r="103" spans="1:1">
      <c r="A103" s="133" t="s">
        <v>320</v>
      </c>
    </row>
    <row r="104" spans="1:1">
      <c r="A104"/>
    </row>
    <row r="105" spans="1:1">
      <c r="A105"/>
    </row>
    <row r="106" spans="1:1">
      <c r="A106"/>
    </row>
    <row r="107" spans="1:1" ht="22.5">
      <c r="A107" s="130" t="s">
        <v>321</v>
      </c>
    </row>
    <row r="108" spans="1:1">
      <c r="A108"/>
    </row>
    <row r="109" spans="1:1" ht="17.25">
      <c r="A109" s="131" t="s">
        <v>322</v>
      </c>
    </row>
    <row r="110" spans="1:1">
      <c r="A110" s="133"/>
    </row>
    <row r="111" spans="1:1">
      <c r="A111" s="133" t="s">
        <v>323</v>
      </c>
    </row>
    <row r="112" spans="1:1">
      <c r="A112" s="133" t="s">
        <v>324</v>
      </c>
    </row>
    <row r="113" spans="1:1">
      <c r="A113" s="133" t="s">
        <v>325</v>
      </c>
    </row>
    <row r="114" spans="1:1">
      <c r="A114"/>
    </row>
    <row r="115" spans="1:1" ht="17.25">
      <c r="A115" s="131" t="s">
        <v>326</v>
      </c>
    </row>
    <row r="116" spans="1:1">
      <c r="A116" s="133"/>
    </row>
    <row r="117" spans="1:1">
      <c r="A117" s="133" t="s">
        <v>327</v>
      </c>
    </row>
    <row r="118" spans="1:1">
      <c r="A118" s="133" t="s">
        <v>328</v>
      </c>
    </row>
    <row r="119" spans="1:1">
      <c r="A119" s="133" t="s">
        <v>329</v>
      </c>
    </row>
    <row r="120" spans="1:1">
      <c r="A120"/>
    </row>
    <row r="121" spans="1:1">
      <c r="A121"/>
    </row>
    <row r="122" spans="1:1">
      <c r="A122"/>
    </row>
    <row r="123" spans="1:1" ht="17.25">
      <c r="A123" s="131" t="s">
        <v>330</v>
      </c>
    </row>
    <row r="124" spans="1:1">
      <c r="A124"/>
    </row>
    <row r="125" spans="1:1" ht="13.9">
      <c r="A125" t="s">
        <v>331</v>
      </c>
    </row>
    <row r="126" spans="1:1" ht="13.9">
      <c r="A126" t="s">
        <v>332</v>
      </c>
    </row>
    <row r="127" spans="1:1" ht="13.9">
      <c r="A127" t="s">
        <v>333</v>
      </c>
    </row>
    <row r="128" spans="1:1" ht="13.9">
      <c r="A128" t="s">
        <v>334</v>
      </c>
    </row>
    <row r="129" spans="1:1" ht="13.9">
      <c r="A129" t="s">
        <v>335</v>
      </c>
    </row>
    <row r="130" spans="1:1" ht="13.9">
      <c r="A130" t="s">
        <v>336</v>
      </c>
    </row>
    <row r="131" spans="1:1">
      <c r="A131"/>
    </row>
    <row r="132" spans="1:1" ht="13.9">
      <c r="A132" t="s">
        <v>337</v>
      </c>
    </row>
  </sheetData>
  <phoneticPr fontId="25" type="noConversion"/>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D1FE7-DAE9-43E8-8CD7-19108709AA5D}">
  <dimension ref="A1:M137"/>
  <sheetViews>
    <sheetView workbookViewId="0">
      <selection activeCell="D8" sqref="D8"/>
    </sheetView>
  </sheetViews>
  <sheetFormatPr defaultColWidth="8.8125" defaultRowHeight="13.5"/>
  <cols>
    <col min="1" max="1" width="18.5" style="94" customWidth="1"/>
    <col min="2" max="2" width="10.3125" style="94" customWidth="1"/>
    <col min="3" max="3" width="11.3125" style="94" customWidth="1"/>
    <col min="4" max="9" width="9" style="94"/>
    <col min="10" max="10" width="9.6875" style="94" customWidth="1"/>
    <col min="11" max="11" width="13" style="94" customWidth="1"/>
    <col min="12" max="12" width="8.6875" style="94" bestFit="1" customWidth="1"/>
    <col min="13" max="256" width="9" style="94"/>
    <col min="257" max="257" width="18.5" style="94" customWidth="1"/>
    <col min="258" max="258" width="10.3125" style="94" customWidth="1"/>
    <col min="259" max="259" width="11.3125" style="94" customWidth="1"/>
    <col min="260" max="265" width="9" style="94"/>
    <col min="266" max="266" width="9.6875" style="94" customWidth="1"/>
    <col min="267" max="267" width="13" style="94" customWidth="1"/>
    <col min="268" max="512" width="9" style="94"/>
    <col min="513" max="513" width="18.5" style="94" customWidth="1"/>
    <col min="514" max="514" width="10.3125" style="94" customWidth="1"/>
    <col min="515" max="515" width="11.3125" style="94" customWidth="1"/>
    <col min="516" max="521" width="9" style="94"/>
    <col min="522" max="522" width="9.6875" style="94" customWidth="1"/>
    <col min="523" max="523" width="13" style="94" customWidth="1"/>
    <col min="524" max="768" width="9" style="94"/>
    <col min="769" max="769" width="18.5" style="94" customWidth="1"/>
    <col min="770" max="770" width="10.3125" style="94" customWidth="1"/>
    <col min="771" max="771" width="11.3125" style="94" customWidth="1"/>
    <col min="772" max="777" width="9" style="94"/>
    <col min="778" max="778" width="9.6875" style="94" customWidth="1"/>
    <col min="779" max="779" width="13" style="94" customWidth="1"/>
    <col min="780" max="1024" width="9" style="94"/>
    <col min="1025" max="1025" width="18.5" style="94" customWidth="1"/>
    <col min="1026" max="1026" width="10.3125" style="94" customWidth="1"/>
    <col min="1027" max="1027" width="11.3125" style="94" customWidth="1"/>
    <col min="1028" max="1033" width="9" style="94"/>
    <col min="1034" max="1034" width="9.6875" style="94" customWidth="1"/>
    <col min="1035" max="1035" width="13" style="94" customWidth="1"/>
    <col min="1036" max="1280" width="9" style="94"/>
    <col min="1281" max="1281" width="18.5" style="94" customWidth="1"/>
    <col min="1282" max="1282" width="10.3125" style="94" customWidth="1"/>
    <col min="1283" max="1283" width="11.3125" style="94" customWidth="1"/>
    <col min="1284" max="1289" width="9" style="94"/>
    <col min="1290" max="1290" width="9.6875" style="94" customWidth="1"/>
    <col min="1291" max="1291" width="13" style="94" customWidth="1"/>
    <col min="1292" max="1536" width="9" style="94"/>
    <col min="1537" max="1537" width="18.5" style="94" customWidth="1"/>
    <col min="1538" max="1538" width="10.3125" style="94" customWidth="1"/>
    <col min="1539" max="1539" width="11.3125" style="94" customWidth="1"/>
    <col min="1540" max="1545" width="9" style="94"/>
    <col min="1546" max="1546" width="9.6875" style="94" customWidth="1"/>
    <col min="1547" max="1547" width="13" style="94" customWidth="1"/>
    <col min="1548" max="1792" width="9" style="94"/>
    <col min="1793" max="1793" width="18.5" style="94" customWidth="1"/>
    <col min="1794" max="1794" width="10.3125" style="94" customWidth="1"/>
    <col min="1795" max="1795" width="11.3125" style="94" customWidth="1"/>
    <col min="1796" max="1801" width="9" style="94"/>
    <col min="1802" max="1802" width="9.6875" style="94" customWidth="1"/>
    <col min="1803" max="1803" width="13" style="94" customWidth="1"/>
    <col min="1804" max="2048" width="9" style="94"/>
    <col min="2049" max="2049" width="18.5" style="94" customWidth="1"/>
    <col min="2050" max="2050" width="10.3125" style="94" customWidth="1"/>
    <col min="2051" max="2051" width="11.3125" style="94" customWidth="1"/>
    <col min="2052" max="2057" width="9" style="94"/>
    <col min="2058" max="2058" width="9.6875" style="94" customWidth="1"/>
    <col min="2059" max="2059" width="13" style="94" customWidth="1"/>
    <col min="2060" max="2304" width="9" style="94"/>
    <col min="2305" max="2305" width="18.5" style="94" customWidth="1"/>
    <col min="2306" max="2306" width="10.3125" style="94" customWidth="1"/>
    <col min="2307" max="2307" width="11.3125" style="94" customWidth="1"/>
    <col min="2308" max="2313" width="9" style="94"/>
    <col min="2314" max="2314" width="9.6875" style="94" customWidth="1"/>
    <col min="2315" max="2315" width="13" style="94" customWidth="1"/>
    <col min="2316" max="2560" width="9" style="94"/>
    <col min="2561" max="2561" width="18.5" style="94" customWidth="1"/>
    <col min="2562" max="2562" width="10.3125" style="94" customWidth="1"/>
    <col min="2563" max="2563" width="11.3125" style="94" customWidth="1"/>
    <col min="2564" max="2569" width="9" style="94"/>
    <col min="2570" max="2570" width="9.6875" style="94" customWidth="1"/>
    <col min="2571" max="2571" width="13" style="94" customWidth="1"/>
    <col min="2572" max="2816" width="9" style="94"/>
    <col min="2817" max="2817" width="18.5" style="94" customWidth="1"/>
    <col min="2818" max="2818" width="10.3125" style="94" customWidth="1"/>
    <col min="2819" max="2819" width="11.3125" style="94" customWidth="1"/>
    <col min="2820" max="2825" width="9" style="94"/>
    <col min="2826" max="2826" width="9.6875" style="94" customWidth="1"/>
    <col min="2827" max="2827" width="13" style="94" customWidth="1"/>
    <col min="2828" max="3072" width="9" style="94"/>
    <col min="3073" max="3073" width="18.5" style="94" customWidth="1"/>
    <col min="3074" max="3074" width="10.3125" style="94" customWidth="1"/>
    <col min="3075" max="3075" width="11.3125" style="94" customWidth="1"/>
    <col min="3076" max="3081" width="9" style="94"/>
    <col min="3082" max="3082" width="9.6875" style="94" customWidth="1"/>
    <col min="3083" max="3083" width="13" style="94" customWidth="1"/>
    <col min="3084" max="3328" width="9" style="94"/>
    <col min="3329" max="3329" width="18.5" style="94" customWidth="1"/>
    <col min="3330" max="3330" width="10.3125" style="94" customWidth="1"/>
    <col min="3331" max="3331" width="11.3125" style="94" customWidth="1"/>
    <col min="3332" max="3337" width="9" style="94"/>
    <col min="3338" max="3338" width="9.6875" style="94" customWidth="1"/>
    <col min="3339" max="3339" width="13" style="94" customWidth="1"/>
    <col min="3340" max="3584" width="9" style="94"/>
    <col min="3585" max="3585" width="18.5" style="94" customWidth="1"/>
    <col min="3586" max="3586" width="10.3125" style="94" customWidth="1"/>
    <col min="3587" max="3587" width="11.3125" style="94" customWidth="1"/>
    <col min="3588" max="3593" width="9" style="94"/>
    <col min="3594" max="3594" width="9.6875" style="94" customWidth="1"/>
    <col min="3595" max="3595" width="13" style="94" customWidth="1"/>
    <col min="3596" max="3840" width="9" style="94"/>
    <col min="3841" max="3841" width="18.5" style="94" customWidth="1"/>
    <col min="3842" max="3842" width="10.3125" style="94" customWidth="1"/>
    <col min="3843" max="3843" width="11.3125" style="94" customWidth="1"/>
    <col min="3844" max="3849" width="9" style="94"/>
    <col min="3850" max="3850" width="9.6875" style="94" customWidth="1"/>
    <col min="3851" max="3851" width="13" style="94" customWidth="1"/>
    <col min="3852" max="4096" width="9" style="94"/>
    <col min="4097" max="4097" width="18.5" style="94" customWidth="1"/>
    <col min="4098" max="4098" width="10.3125" style="94" customWidth="1"/>
    <col min="4099" max="4099" width="11.3125" style="94" customWidth="1"/>
    <col min="4100" max="4105" width="9" style="94"/>
    <col min="4106" max="4106" width="9.6875" style="94" customWidth="1"/>
    <col min="4107" max="4107" width="13" style="94" customWidth="1"/>
    <col min="4108" max="4352" width="9" style="94"/>
    <col min="4353" max="4353" width="18.5" style="94" customWidth="1"/>
    <col min="4354" max="4354" width="10.3125" style="94" customWidth="1"/>
    <col min="4355" max="4355" width="11.3125" style="94" customWidth="1"/>
    <col min="4356" max="4361" width="9" style="94"/>
    <col min="4362" max="4362" width="9.6875" style="94" customWidth="1"/>
    <col min="4363" max="4363" width="13" style="94" customWidth="1"/>
    <col min="4364" max="4608" width="9" style="94"/>
    <col min="4609" max="4609" width="18.5" style="94" customWidth="1"/>
    <col min="4610" max="4610" width="10.3125" style="94" customWidth="1"/>
    <col min="4611" max="4611" width="11.3125" style="94" customWidth="1"/>
    <col min="4612" max="4617" width="9" style="94"/>
    <col min="4618" max="4618" width="9.6875" style="94" customWidth="1"/>
    <col min="4619" max="4619" width="13" style="94" customWidth="1"/>
    <col min="4620" max="4864" width="9" style="94"/>
    <col min="4865" max="4865" width="18.5" style="94" customWidth="1"/>
    <col min="4866" max="4866" width="10.3125" style="94" customWidth="1"/>
    <col min="4867" max="4867" width="11.3125" style="94" customWidth="1"/>
    <col min="4868" max="4873" width="9" style="94"/>
    <col min="4874" max="4874" width="9.6875" style="94" customWidth="1"/>
    <col min="4875" max="4875" width="13" style="94" customWidth="1"/>
    <col min="4876" max="5120" width="9" style="94"/>
    <col min="5121" max="5121" width="18.5" style="94" customWidth="1"/>
    <col min="5122" max="5122" width="10.3125" style="94" customWidth="1"/>
    <col min="5123" max="5123" width="11.3125" style="94" customWidth="1"/>
    <col min="5124" max="5129" width="9" style="94"/>
    <col min="5130" max="5130" width="9.6875" style="94" customWidth="1"/>
    <col min="5131" max="5131" width="13" style="94" customWidth="1"/>
    <col min="5132" max="5376" width="9" style="94"/>
    <col min="5377" max="5377" width="18.5" style="94" customWidth="1"/>
    <col min="5378" max="5378" width="10.3125" style="94" customWidth="1"/>
    <col min="5379" max="5379" width="11.3125" style="94" customWidth="1"/>
    <col min="5380" max="5385" width="9" style="94"/>
    <col min="5386" max="5386" width="9.6875" style="94" customWidth="1"/>
    <col min="5387" max="5387" width="13" style="94" customWidth="1"/>
    <col min="5388" max="5632" width="9" style="94"/>
    <col min="5633" max="5633" width="18.5" style="94" customWidth="1"/>
    <col min="5634" max="5634" width="10.3125" style="94" customWidth="1"/>
    <col min="5635" max="5635" width="11.3125" style="94" customWidth="1"/>
    <col min="5636" max="5641" width="9" style="94"/>
    <col min="5642" max="5642" width="9.6875" style="94" customWidth="1"/>
    <col min="5643" max="5643" width="13" style="94" customWidth="1"/>
    <col min="5644" max="5888" width="9" style="94"/>
    <col min="5889" max="5889" width="18.5" style="94" customWidth="1"/>
    <col min="5890" max="5890" width="10.3125" style="94" customWidth="1"/>
    <col min="5891" max="5891" width="11.3125" style="94" customWidth="1"/>
    <col min="5892" max="5897" width="9" style="94"/>
    <col min="5898" max="5898" width="9.6875" style="94" customWidth="1"/>
    <col min="5899" max="5899" width="13" style="94" customWidth="1"/>
    <col min="5900" max="6144" width="9" style="94"/>
    <col min="6145" max="6145" width="18.5" style="94" customWidth="1"/>
    <col min="6146" max="6146" width="10.3125" style="94" customWidth="1"/>
    <col min="6147" max="6147" width="11.3125" style="94" customWidth="1"/>
    <col min="6148" max="6153" width="9" style="94"/>
    <col min="6154" max="6154" width="9.6875" style="94" customWidth="1"/>
    <col min="6155" max="6155" width="13" style="94" customWidth="1"/>
    <col min="6156" max="6400" width="9" style="94"/>
    <col min="6401" max="6401" width="18.5" style="94" customWidth="1"/>
    <col min="6402" max="6402" width="10.3125" style="94" customWidth="1"/>
    <col min="6403" max="6403" width="11.3125" style="94" customWidth="1"/>
    <col min="6404" max="6409" width="9" style="94"/>
    <col min="6410" max="6410" width="9.6875" style="94" customWidth="1"/>
    <col min="6411" max="6411" width="13" style="94" customWidth="1"/>
    <col min="6412" max="6656" width="9" style="94"/>
    <col min="6657" max="6657" width="18.5" style="94" customWidth="1"/>
    <col min="6658" max="6658" width="10.3125" style="94" customWidth="1"/>
    <col min="6659" max="6659" width="11.3125" style="94" customWidth="1"/>
    <col min="6660" max="6665" width="9" style="94"/>
    <col min="6666" max="6666" width="9.6875" style="94" customWidth="1"/>
    <col min="6667" max="6667" width="13" style="94" customWidth="1"/>
    <col min="6668" max="6912" width="9" style="94"/>
    <col min="6913" max="6913" width="18.5" style="94" customWidth="1"/>
    <col min="6914" max="6914" width="10.3125" style="94" customWidth="1"/>
    <col min="6915" max="6915" width="11.3125" style="94" customWidth="1"/>
    <col min="6916" max="6921" width="9" style="94"/>
    <col min="6922" max="6922" width="9.6875" style="94" customWidth="1"/>
    <col min="6923" max="6923" width="13" style="94" customWidth="1"/>
    <col min="6924" max="7168" width="9" style="94"/>
    <col min="7169" max="7169" width="18.5" style="94" customWidth="1"/>
    <col min="7170" max="7170" width="10.3125" style="94" customWidth="1"/>
    <col min="7171" max="7171" width="11.3125" style="94" customWidth="1"/>
    <col min="7172" max="7177" width="9" style="94"/>
    <col min="7178" max="7178" width="9.6875" style="94" customWidth="1"/>
    <col min="7179" max="7179" width="13" style="94" customWidth="1"/>
    <col min="7180" max="7424" width="9" style="94"/>
    <col min="7425" max="7425" width="18.5" style="94" customWidth="1"/>
    <col min="7426" max="7426" width="10.3125" style="94" customWidth="1"/>
    <col min="7427" max="7427" width="11.3125" style="94" customWidth="1"/>
    <col min="7428" max="7433" width="9" style="94"/>
    <col min="7434" max="7434" width="9.6875" style="94" customWidth="1"/>
    <col min="7435" max="7435" width="13" style="94" customWidth="1"/>
    <col min="7436" max="7680" width="9" style="94"/>
    <col min="7681" max="7681" width="18.5" style="94" customWidth="1"/>
    <col min="7682" max="7682" width="10.3125" style="94" customWidth="1"/>
    <col min="7683" max="7683" width="11.3125" style="94" customWidth="1"/>
    <col min="7684" max="7689" width="9" style="94"/>
    <col min="7690" max="7690" width="9.6875" style="94" customWidth="1"/>
    <col min="7691" max="7691" width="13" style="94" customWidth="1"/>
    <col min="7692" max="7936" width="9" style="94"/>
    <col min="7937" max="7937" width="18.5" style="94" customWidth="1"/>
    <col min="7938" max="7938" width="10.3125" style="94" customWidth="1"/>
    <col min="7939" max="7939" width="11.3125" style="94" customWidth="1"/>
    <col min="7940" max="7945" width="9" style="94"/>
    <col min="7946" max="7946" width="9.6875" style="94" customWidth="1"/>
    <col min="7947" max="7947" width="13" style="94" customWidth="1"/>
    <col min="7948" max="8192" width="9" style="94"/>
    <col min="8193" max="8193" width="18.5" style="94" customWidth="1"/>
    <col min="8194" max="8194" width="10.3125" style="94" customWidth="1"/>
    <col min="8195" max="8195" width="11.3125" style="94" customWidth="1"/>
    <col min="8196" max="8201" width="9" style="94"/>
    <col min="8202" max="8202" width="9.6875" style="94" customWidth="1"/>
    <col min="8203" max="8203" width="13" style="94" customWidth="1"/>
    <col min="8204" max="8448" width="9" style="94"/>
    <col min="8449" max="8449" width="18.5" style="94" customWidth="1"/>
    <col min="8450" max="8450" width="10.3125" style="94" customWidth="1"/>
    <col min="8451" max="8451" width="11.3125" style="94" customWidth="1"/>
    <col min="8452" max="8457" width="9" style="94"/>
    <col min="8458" max="8458" width="9.6875" style="94" customWidth="1"/>
    <col min="8459" max="8459" width="13" style="94" customWidth="1"/>
    <col min="8460" max="8704" width="9" style="94"/>
    <col min="8705" max="8705" width="18.5" style="94" customWidth="1"/>
    <col min="8706" max="8706" width="10.3125" style="94" customWidth="1"/>
    <col min="8707" max="8707" width="11.3125" style="94" customWidth="1"/>
    <col min="8708" max="8713" width="9" style="94"/>
    <col min="8714" max="8714" width="9.6875" style="94" customWidth="1"/>
    <col min="8715" max="8715" width="13" style="94" customWidth="1"/>
    <col min="8716" max="8960" width="9" style="94"/>
    <col min="8961" max="8961" width="18.5" style="94" customWidth="1"/>
    <col min="8962" max="8962" width="10.3125" style="94" customWidth="1"/>
    <col min="8963" max="8963" width="11.3125" style="94" customWidth="1"/>
    <col min="8964" max="8969" width="9" style="94"/>
    <col min="8970" max="8970" width="9.6875" style="94" customWidth="1"/>
    <col min="8971" max="8971" width="13" style="94" customWidth="1"/>
    <col min="8972" max="9216" width="9" style="94"/>
    <col min="9217" max="9217" width="18.5" style="94" customWidth="1"/>
    <col min="9218" max="9218" width="10.3125" style="94" customWidth="1"/>
    <col min="9219" max="9219" width="11.3125" style="94" customWidth="1"/>
    <col min="9220" max="9225" width="9" style="94"/>
    <col min="9226" max="9226" width="9.6875" style="94" customWidth="1"/>
    <col min="9227" max="9227" width="13" style="94" customWidth="1"/>
    <col min="9228" max="9472" width="9" style="94"/>
    <col min="9473" max="9473" width="18.5" style="94" customWidth="1"/>
    <col min="9474" max="9474" width="10.3125" style="94" customWidth="1"/>
    <col min="9475" max="9475" width="11.3125" style="94" customWidth="1"/>
    <col min="9476" max="9481" width="9" style="94"/>
    <col min="9482" max="9482" width="9.6875" style="94" customWidth="1"/>
    <col min="9483" max="9483" width="13" style="94" customWidth="1"/>
    <col min="9484" max="9728" width="9" style="94"/>
    <col min="9729" max="9729" width="18.5" style="94" customWidth="1"/>
    <col min="9730" max="9730" width="10.3125" style="94" customWidth="1"/>
    <col min="9731" max="9731" width="11.3125" style="94" customWidth="1"/>
    <col min="9732" max="9737" width="9" style="94"/>
    <col min="9738" max="9738" width="9.6875" style="94" customWidth="1"/>
    <col min="9739" max="9739" width="13" style="94" customWidth="1"/>
    <col min="9740" max="9984" width="9" style="94"/>
    <col min="9985" max="9985" width="18.5" style="94" customWidth="1"/>
    <col min="9986" max="9986" width="10.3125" style="94" customWidth="1"/>
    <col min="9987" max="9987" width="11.3125" style="94" customWidth="1"/>
    <col min="9988" max="9993" width="9" style="94"/>
    <col min="9994" max="9994" width="9.6875" style="94" customWidth="1"/>
    <col min="9995" max="9995" width="13" style="94" customWidth="1"/>
    <col min="9996" max="10240" width="9" style="94"/>
    <col min="10241" max="10241" width="18.5" style="94" customWidth="1"/>
    <col min="10242" max="10242" width="10.3125" style="94" customWidth="1"/>
    <col min="10243" max="10243" width="11.3125" style="94" customWidth="1"/>
    <col min="10244" max="10249" width="9" style="94"/>
    <col min="10250" max="10250" width="9.6875" style="94" customWidth="1"/>
    <col min="10251" max="10251" width="13" style="94" customWidth="1"/>
    <col min="10252" max="10496" width="9" style="94"/>
    <col min="10497" max="10497" width="18.5" style="94" customWidth="1"/>
    <col min="10498" max="10498" width="10.3125" style="94" customWidth="1"/>
    <col min="10499" max="10499" width="11.3125" style="94" customWidth="1"/>
    <col min="10500" max="10505" width="9" style="94"/>
    <col min="10506" max="10506" width="9.6875" style="94" customWidth="1"/>
    <col min="10507" max="10507" width="13" style="94" customWidth="1"/>
    <col min="10508" max="10752" width="9" style="94"/>
    <col min="10753" max="10753" width="18.5" style="94" customWidth="1"/>
    <col min="10754" max="10754" width="10.3125" style="94" customWidth="1"/>
    <col min="10755" max="10755" width="11.3125" style="94" customWidth="1"/>
    <col min="10756" max="10761" width="9" style="94"/>
    <col min="10762" max="10762" width="9.6875" style="94" customWidth="1"/>
    <col min="10763" max="10763" width="13" style="94" customWidth="1"/>
    <col min="10764" max="11008" width="9" style="94"/>
    <col min="11009" max="11009" width="18.5" style="94" customWidth="1"/>
    <col min="11010" max="11010" width="10.3125" style="94" customWidth="1"/>
    <col min="11011" max="11011" width="11.3125" style="94" customWidth="1"/>
    <col min="11012" max="11017" width="9" style="94"/>
    <col min="11018" max="11018" width="9.6875" style="94" customWidth="1"/>
    <col min="11019" max="11019" width="13" style="94" customWidth="1"/>
    <col min="11020" max="11264" width="9" style="94"/>
    <col min="11265" max="11265" width="18.5" style="94" customWidth="1"/>
    <col min="11266" max="11266" width="10.3125" style="94" customWidth="1"/>
    <col min="11267" max="11267" width="11.3125" style="94" customWidth="1"/>
    <col min="11268" max="11273" width="9" style="94"/>
    <col min="11274" max="11274" width="9.6875" style="94" customWidth="1"/>
    <col min="11275" max="11275" width="13" style="94" customWidth="1"/>
    <col min="11276" max="11520" width="9" style="94"/>
    <col min="11521" max="11521" width="18.5" style="94" customWidth="1"/>
    <col min="11522" max="11522" width="10.3125" style="94" customWidth="1"/>
    <col min="11523" max="11523" width="11.3125" style="94" customWidth="1"/>
    <col min="11524" max="11529" width="9" style="94"/>
    <col min="11530" max="11530" width="9.6875" style="94" customWidth="1"/>
    <col min="11531" max="11531" width="13" style="94" customWidth="1"/>
    <col min="11532" max="11776" width="9" style="94"/>
    <col min="11777" max="11777" width="18.5" style="94" customWidth="1"/>
    <col min="11778" max="11778" width="10.3125" style="94" customWidth="1"/>
    <col min="11779" max="11779" width="11.3125" style="94" customWidth="1"/>
    <col min="11780" max="11785" width="9" style="94"/>
    <col min="11786" max="11786" width="9.6875" style="94" customWidth="1"/>
    <col min="11787" max="11787" width="13" style="94" customWidth="1"/>
    <col min="11788" max="12032" width="9" style="94"/>
    <col min="12033" max="12033" width="18.5" style="94" customWidth="1"/>
    <col min="12034" max="12034" width="10.3125" style="94" customWidth="1"/>
    <col min="12035" max="12035" width="11.3125" style="94" customWidth="1"/>
    <col min="12036" max="12041" width="9" style="94"/>
    <col min="12042" max="12042" width="9.6875" style="94" customWidth="1"/>
    <col min="12043" max="12043" width="13" style="94" customWidth="1"/>
    <col min="12044" max="12288" width="9" style="94"/>
    <col min="12289" max="12289" width="18.5" style="94" customWidth="1"/>
    <col min="12290" max="12290" width="10.3125" style="94" customWidth="1"/>
    <col min="12291" max="12291" width="11.3125" style="94" customWidth="1"/>
    <col min="12292" max="12297" width="9" style="94"/>
    <col min="12298" max="12298" width="9.6875" style="94" customWidth="1"/>
    <col min="12299" max="12299" width="13" style="94" customWidth="1"/>
    <col min="12300" max="12544" width="9" style="94"/>
    <col min="12545" max="12545" width="18.5" style="94" customWidth="1"/>
    <col min="12546" max="12546" width="10.3125" style="94" customWidth="1"/>
    <col min="12547" max="12547" width="11.3125" style="94" customWidth="1"/>
    <col min="12548" max="12553" width="9" style="94"/>
    <col min="12554" max="12554" width="9.6875" style="94" customWidth="1"/>
    <col min="12555" max="12555" width="13" style="94" customWidth="1"/>
    <col min="12556" max="12800" width="9" style="94"/>
    <col min="12801" max="12801" width="18.5" style="94" customWidth="1"/>
    <col min="12802" max="12802" width="10.3125" style="94" customWidth="1"/>
    <col min="12803" max="12803" width="11.3125" style="94" customWidth="1"/>
    <col min="12804" max="12809" width="9" style="94"/>
    <col min="12810" max="12810" width="9.6875" style="94" customWidth="1"/>
    <col min="12811" max="12811" width="13" style="94" customWidth="1"/>
    <col min="12812" max="13056" width="9" style="94"/>
    <col min="13057" max="13057" width="18.5" style="94" customWidth="1"/>
    <col min="13058" max="13058" width="10.3125" style="94" customWidth="1"/>
    <col min="13059" max="13059" width="11.3125" style="94" customWidth="1"/>
    <col min="13060" max="13065" width="9" style="94"/>
    <col min="13066" max="13066" width="9.6875" style="94" customWidth="1"/>
    <col min="13067" max="13067" width="13" style="94" customWidth="1"/>
    <col min="13068" max="13312" width="9" style="94"/>
    <col min="13313" max="13313" width="18.5" style="94" customWidth="1"/>
    <col min="13314" max="13314" width="10.3125" style="94" customWidth="1"/>
    <col min="13315" max="13315" width="11.3125" style="94" customWidth="1"/>
    <col min="13316" max="13321" width="9" style="94"/>
    <col min="13322" max="13322" width="9.6875" style="94" customWidth="1"/>
    <col min="13323" max="13323" width="13" style="94" customWidth="1"/>
    <col min="13324" max="13568" width="9" style="94"/>
    <col min="13569" max="13569" width="18.5" style="94" customWidth="1"/>
    <col min="13570" max="13570" width="10.3125" style="94" customWidth="1"/>
    <col min="13571" max="13571" width="11.3125" style="94" customWidth="1"/>
    <col min="13572" max="13577" width="9" style="94"/>
    <col min="13578" max="13578" width="9.6875" style="94" customWidth="1"/>
    <col min="13579" max="13579" width="13" style="94" customWidth="1"/>
    <col min="13580" max="13824" width="9" style="94"/>
    <col min="13825" max="13825" width="18.5" style="94" customWidth="1"/>
    <col min="13826" max="13826" width="10.3125" style="94" customWidth="1"/>
    <col min="13827" max="13827" width="11.3125" style="94" customWidth="1"/>
    <col min="13828" max="13833" width="9" style="94"/>
    <col min="13834" max="13834" width="9.6875" style="94" customWidth="1"/>
    <col min="13835" max="13835" width="13" style="94" customWidth="1"/>
    <col min="13836" max="14080" width="9" style="94"/>
    <col min="14081" max="14081" width="18.5" style="94" customWidth="1"/>
    <col min="14082" max="14082" width="10.3125" style="94" customWidth="1"/>
    <col min="14083" max="14083" width="11.3125" style="94" customWidth="1"/>
    <col min="14084" max="14089" width="9" style="94"/>
    <col min="14090" max="14090" width="9.6875" style="94" customWidth="1"/>
    <col min="14091" max="14091" width="13" style="94" customWidth="1"/>
    <col min="14092" max="14336" width="9" style="94"/>
    <col min="14337" max="14337" width="18.5" style="94" customWidth="1"/>
    <col min="14338" max="14338" width="10.3125" style="94" customWidth="1"/>
    <col min="14339" max="14339" width="11.3125" style="94" customWidth="1"/>
    <col min="14340" max="14345" width="9" style="94"/>
    <col min="14346" max="14346" width="9.6875" style="94" customWidth="1"/>
    <col min="14347" max="14347" width="13" style="94" customWidth="1"/>
    <col min="14348" max="14592" width="9" style="94"/>
    <col min="14593" max="14593" width="18.5" style="94" customWidth="1"/>
    <col min="14594" max="14594" width="10.3125" style="94" customWidth="1"/>
    <col min="14595" max="14595" width="11.3125" style="94" customWidth="1"/>
    <col min="14596" max="14601" width="9" style="94"/>
    <col min="14602" max="14602" width="9.6875" style="94" customWidth="1"/>
    <col min="14603" max="14603" width="13" style="94" customWidth="1"/>
    <col min="14604" max="14848" width="9" style="94"/>
    <col min="14849" max="14849" width="18.5" style="94" customWidth="1"/>
    <col min="14850" max="14850" width="10.3125" style="94" customWidth="1"/>
    <col min="14851" max="14851" width="11.3125" style="94" customWidth="1"/>
    <col min="14852" max="14857" width="9" style="94"/>
    <col min="14858" max="14858" width="9.6875" style="94" customWidth="1"/>
    <col min="14859" max="14859" width="13" style="94" customWidth="1"/>
    <col min="14860" max="15104" width="9" style="94"/>
    <col min="15105" max="15105" width="18.5" style="94" customWidth="1"/>
    <col min="15106" max="15106" width="10.3125" style="94" customWidth="1"/>
    <col min="15107" max="15107" width="11.3125" style="94" customWidth="1"/>
    <col min="15108" max="15113" width="9" style="94"/>
    <col min="15114" max="15114" width="9.6875" style="94" customWidth="1"/>
    <col min="15115" max="15115" width="13" style="94" customWidth="1"/>
    <col min="15116" max="15360" width="9" style="94"/>
    <col min="15361" max="15361" width="18.5" style="94" customWidth="1"/>
    <col min="15362" max="15362" width="10.3125" style="94" customWidth="1"/>
    <col min="15363" max="15363" width="11.3125" style="94" customWidth="1"/>
    <col min="15364" max="15369" width="9" style="94"/>
    <col min="15370" max="15370" width="9.6875" style="94" customWidth="1"/>
    <col min="15371" max="15371" width="13" style="94" customWidth="1"/>
    <col min="15372" max="15616" width="9" style="94"/>
    <col min="15617" max="15617" width="18.5" style="94" customWidth="1"/>
    <col min="15618" max="15618" width="10.3125" style="94" customWidth="1"/>
    <col min="15619" max="15619" width="11.3125" style="94" customWidth="1"/>
    <col min="15620" max="15625" width="9" style="94"/>
    <col min="15626" max="15626" width="9.6875" style="94" customWidth="1"/>
    <col min="15627" max="15627" width="13" style="94" customWidth="1"/>
    <col min="15628" max="15872" width="9" style="94"/>
    <col min="15873" max="15873" width="18.5" style="94" customWidth="1"/>
    <col min="15874" max="15874" width="10.3125" style="94" customWidth="1"/>
    <col min="15875" max="15875" width="11.3125" style="94" customWidth="1"/>
    <col min="15876" max="15881" width="9" style="94"/>
    <col min="15882" max="15882" width="9.6875" style="94" customWidth="1"/>
    <col min="15883" max="15883" width="13" style="94" customWidth="1"/>
    <col min="15884" max="16128" width="9" style="94"/>
    <col min="16129" max="16129" width="18.5" style="94" customWidth="1"/>
    <col min="16130" max="16130" width="10.3125" style="94" customWidth="1"/>
    <col min="16131" max="16131" width="11.3125" style="94" customWidth="1"/>
    <col min="16132" max="16137" width="9" style="94"/>
    <col min="16138" max="16138" width="9.6875" style="94" customWidth="1"/>
    <col min="16139" max="16139" width="13" style="94" customWidth="1"/>
    <col min="16140" max="16384" width="9" style="94"/>
  </cols>
  <sheetData>
    <row r="1" spans="1:12" ht="13.9" thickBot="1">
      <c r="A1" s="97" t="s">
        <v>61</v>
      </c>
      <c r="B1" s="97" t="s">
        <v>62</v>
      </c>
      <c r="C1" s="97" t="s">
        <v>63</v>
      </c>
      <c r="E1" s="98" t="s">
        <v>64</v>
      </c>
      <c r="F1" s="98" t="s">
        <v>65</v>
      </c>
      <c r="G1" s="98" t="s">
        <v>66</v>
      </c>
      <c r="J1" s="99" t="s">
        <v>67</v>
      </c>
      <c r="K1" s="99" t="s">
        <v>68</v>
      </c>
      <c r="L1" s="99" t="s">
        <v>69</v>
      </c>
    </row>
    <row r="2" spans="1:12" ht="14.25" thickBot="1">
      <c r="A2" s="100" t="s">
        <v>70</v>
      </c>
      <c r="B2" s="101">
        <v>1</v>
      </c>
      <c r="C2" s="101" t="s">
        <v>71</v>
      </c>
      <c r="E2" s="94">
        <f>F2-1</f>
        <v>0</v>
      </c>
      <c r="F2" s="94">
        <f>B2</f>
        <v>1</v>
      </c>
      <c r="G2" s="94">
        <f>B2+3</f>
        <v>4</v>
      </c>
      <c r="J2" s="102">
        <f>(E2+4*F2+G2)/6</f>
        <v>1.3333333333333333</v>
      </c>
      <c r="K2" s="102">
        <f>SQRT((G2-E2)/6)</f>
        <v>0.81649658092772603</v>
      </c>
      <c r="L2" s="102">
        <f>J2+2*K2</f>
        <v>2.9663264951887856</v>
      </c>
    </row>
    <row r="3" spans="1:12" ht="14.25" thickBot="1">
      <c r="A3" s="100" t="s">
        <v>72</v>
      </c>
      <c r="B3" s="101">
        <v>4</v>
      </c>
      <c r="C3" s="101" t="s">
        <v>73</v>
      </c>
      <c r="E3" s="94">
        <f t="shared" ref="E3:E15" si="0">F3-1</f>
        <v>3</v>
      </c>
      <c r="F3" s="94">
        <f t="shared" ref="F3:F15" si="1">B3</f>
        <v>4</v>
      </c>
      <c r="G3" s="94">
        <v>10</v>
      </c>
      <c r="J3" s="102">
        <f t="shared" ref="J3:J15" si="2">(E3+4*F3+G3)/6</f>
        <v>4.833333333333333</v>
      </c>
      <c r="K3" s="102">
        <f t="shared" ref="K3:K15" si="3">SQRT((G3-E3)/6)</f>
        <v>1.0801234497346435</v>
      </c>
      <c r="L3" s="102">
        <f t="shared" ref="L3:L15" si="4">J3+2*K3</f>
        <v>6.9935802328026195</v>
      </c>
    </row>
    <row r="4" spans="1:12" ht="14.25" thickBot="1">
      <c r="A4" s="100" t="s">
        <v>74</v>
      </c>
      <c r="B4" s="101">
        <v>10</v>
      </c>
      <c r="C4" s="101" t="s">
        <v>75</v>
      </c>
      <c r="E4" s="94">
        <v>3</v>
      </c>
      <c r="F4" s="94">
        <f t="shared" si="1"/>
        <v>10</v>
      </c>
      <c r="G4" s="94">
        <f t="shared" ref="G4:G15" si="5">B4+3</f>
        <v>13</v>
      </c>
      <c r="J4" s="102">
        <f t="shared" si="2"/>
        <v>9.3333333333333339</v>
      </c>
      <c r="K4" s="102">
        <f t="shared" si="3"/>
        <v>1.2909944487358056</v>
      </c>
      <c r="L4" s="102">
        <f t="shared" si="4"/>
        <v>11.915322230804945</v>
      </c>
    </row>
    <row r="5" spans="1:12" ht="14.25" thickBot="1">
      <c r="A5" s="100" t="s">
        <v>76</v>
      </c>
      <c r="B5" s="101">
        <v>6</v>
      </c>
      <c r="C5" s="101" t="s">
        <v>77</v>
      </c>
      <c r="E5" s="94">
        <f t="shared" si="0"/>
        <v>5</v>
      </c>
      <c r="F5" s="94">
        <f t="shared" si="1"/>
        <v>6</v>
      </c>
      <c r="G5" s="94">
        <f t="shared" si="5"/>
        <v>9</v>
      </c>
      <c r="J5" s="102">
        <f t="shared" si="2"/>
        <v>6.333333333333333</v>
      </c>
      <c r="K5" s="102">
        <f t="shared" si="3"/>
        <v>0.81649658092772603</v>
      </c>
      <c r="L5" s="102">
        <f t="shared" si="4"/>
        <v>7.9663264951887847</v>
      </c>
    </row>
    <row r="6" spans="1:12" ht="14.25" thickBot="1">
      <c r="A6" s="100" t="s">
        <v>78</v>
      </c>
      <c r="B6" s="101">
        <v>4</v>
      </c>
      <c r="C6" s="101" t="s">
        <v>77</v>
      </c>
      <c r="E6" s="94">
        <f t="shared" si="0"/>
        <v>3</v>
      </c>
      <c r="F6" s="94">
        <f t="shared" si="1"/>
        <v>4</v>
      </c>
      <c r="G6" s="94">
        <v>8</v>
      </c>
      <c r="J6" s="102">
        <f t="shared" si="2"/>
        <v>4.5</v>
      </c>
      <c r="K6" s="102">
        <f t="shared" si="3"/>
        <v>0.9128709291752769</v>
      </c>
      <c r="L6" s="102">
        <f t="shared" si="4"/>
        <v>6.325741858350554</v>
      </c>
    </row>
    <row r="7" spans="1:12" ht="14.25" thickBot="1">
      <c r="A7" s="100" t="s">
        <v>79</v>
      </c>
      <c r="B7" s="101">
        <v>5</v>
      </c>
      <c r="C7" s="101" t="s">
        <v>80</v>
      </c>
      <c r="E7" s="94">
        <f t="shared" si="0"/>
        <v>4</v>
      </c>
      <c r="F7" s="94">
        <f t="shared" si="1"/>
        <v>5</v>
      </c>
      <c r="G7" s="94">
        <f t="shared" si="5"/>
        <v>8</v>
      </c>
      <c r="J7" s="102">
        <f t="shared" si="2"/>
        <v>5.333333333333333</v>
      </c>
      <c r="K7" s="102">
        <f t="shared" si="3"/>
        <v>0.81649658092772603</v>
      </c>
      <c r="L7" s="102">
        <f t="shared" si="4"/>
        <v>6.9663264951887847</v>
      </c>
    </row>
    <row r="8" spans="1:12" ht="14.25" thickBot="1">
      <c r="A8" s="100" t="s">
        <v>81</v>
      </c>
      <c r="B8" s="101">
        <v>7</v>
      </c>
      <c r="C8" s="101" t="s">
        <v>82</v>
      </c>
      <c r="E8" s="94">
        <f t="shared" si="0"/>
        <v>6</v>
      </c>
      <c r="F8" s="94">
        <f t="shared" si="1"/>
        <v>7</v>
      </c>
      <c r="G8" s="94">
        <v>12</v>
      </c>
      <c r="J8" s="102">
        <f t="shared" si="2"/>
        <v>7.666666666666667</v>
      </c>
      <c r="K8" s="102">
        <f t="shared" si="3"/>
        <v>1</v>
      </c>
      <c r="L8" s="102">
        <f t="shared" si="4"/>
        <v>9.6666666666666679</v>
      </c>
    </row>
    <row r="9" spans="1:12" ht="14.25" thickBot="1">
      <c r="A9" s="100" t="s">
        <v>83</v>
      </c>
      <c r="B9" s="101">
        <v>9</v>
      </c>
      <c r="C9" s="101" t="s">
        <v>84</v>
      </c>
      <c r="E9" s="94">
        <f t="shared" si="0"/>
        <v>8</v>
      </c>
      <c r="F9" s="94">
        <f t="shared" si="1"/>
        <v>9</v>
      </c>
      <c r="G9" s="94">
        <v>14</v>
      </c>
      <c r="J9" s="102">
        <f t="shared" si="2"/>
        <v>9.6666666666666661</v>
      </c>
      <c r="K9" s="102">
        <f t="shared" si="3"/>
        <v>1</v>
      </c>
      <c r="L9" s="102">
        <f t="shared" si="4"/>
        <v>11.666666666666666</v>
      </c>
    </row>
    <row r="10" spans="1:12" ht="14.25" thickBot="1">
      <c r="A10" s="100" t="s">
        <v>85</v>
      </c>
      <c r="B10" s="101">
        <v>7</v>
      </c>
      <c r="C10" s="101" t="s">
        <v>77</v>
      </c>
      <c r="E10" s="94">
        <f t="shared" si="0"/>
        <v>6</v>
      </c>
      <c r="F10" s="94">
        <f t="shared" si="1"/>
        <v>7</v>
      </c>
      <c r="G10" s="94">
        <f t="shared" si="5"/>
        <v>10</v>
      </c>
      <c r="J10" s="102">
        <f t="shared" si="2"/>
        <v>7.333333333333333</v>
      </c>
      <c r="K10" s="102">
        <f t="shared" si="3"/>
        <v>0.81649658092772603</v>
      </c>
      <c r="L10" s="102">
        <f t="shared" si="4"/>
        <v>8.9663264951887847</v>
      </c>
    </row>
    <row r="11" spans="1:12" ht="14.25" thickBot="1">
      <c r="A11" s="100" t="s">
        <v>86</v>
      </c>
      <c r="B11" s="101">
        <v>8</v>
      </c>
      <c r="C11" s="101" t="s">
        <v>87</v>
      </c>
      <c r="E11" s="94">
        <f t="shared" si="0"/>
        <v>7</v>
      </c>
      <c r="F11" s="94">
        <f t="shared" si="1"/>
        <v>8</v>
      </c>
      <c r="G11" s="94">
        <f t="shared" si="5"/>
        <v>11</v>
      </c>
      <c r="J11" s="102">
        <f t="shared" si="2"/>
        <v>8.3333333333333339</v>
      </c>
      <c r="K11" s="102">
        <f t="shared" si="3"/>
        <v>0.81649658092772603</v>
      </c>
      <c r="L11" s="102">
        <f t="shared" si="4"/>
        <v>9.9663264951887864</v>
      </c>
    </row>
    <row r="12" spans="1:12" ht="14.25" thickBot="1">
      <c r="A12" s="100" t="s">
        <v>88</v>
      </c>
      <c r="B12" s="101">
        <v>4</v>
      </c>
      <c r="C12" s="101" t="s">
        <v>89</v>
      </c>
      <c r="E12" s="94">
        <f t="shared" si="0"/>
        <v>3</v>
      </c>
      <c r="F12" s="94">
        <f t="shared" si="1"/>
        <v>4</v>
      </c>
      <c r="G12" s="94">
        <f t="shared" si="5"/>
        <v>7</v>
      </c>
      <c r="J12" s="102">
        <f t="shared" si="2"/>
        <v>4.333333333333333</v>
      </c>
      <c r="K12" s="102">
        <f t="shared" si="3"/>
        <v>0.81649658092772603</v>
      </c>
      <c r="L12" s="102">
        <f t="shared" si="4"/>
        <v>5.9663264951887847</v>
      </c>
    </row>
    <row r="13" spans="1:12" ht="14.25" thickBot="1">
      <c r="A13" s="100" t="s">
        <v>90</v>
      </c>
      <c r="B13" s="101">
        <v>5</v>
      </c>
      <c r="C13" s="101" t="s">
        <v>89</v>
      </c>
      <c r="E13" s="94">
        <f t="shared" si="0"/>
        <v>4</v>
      </c>
      <c r="F13" s="94">
        <f t="shared" si="1"/>
        <v>5</v>
      </c>
      <c r="G13" s="94">
        <f t="shared" si="5"/>
        <v>8</v>
      </c>
      <c r="J13" s="102">
        <f t="shared" si="2"/>
        <v>5.333333333333333</v>
      </c>
      <c r="K13" s="102">
        <f t="shared" si="3"/>
        <v>0.81649658092772603</v>
      </c>
      <c r="L13" s="102">
        <f t="shared" si="4"/>
        <v>6.9663264951887847</v>
      </c>
    </row>
    <row r="14" spans="1:12" ht="14.25" thickBot="1">
      <c r="A14" s="100" t="s">
        <v>91</v>
      </c>
      <c r="B14" s="101">
        <v>2</v>
      </c>
      <c r="C14" s="101" t="s">
        <v>92</v>
      </c>
      <c r="E14" s="94">
        <f t="shared" si="0"/>
        <v>1</v>
      </c>
      <c r="F14" s="94">
        <f t="shared" si="1"/>
        <v>2</v>
      </c>
      <c r="G14" s="94">
        <f t="shared" si="5"/>
        <v>5</v>
      </c>
      <c r="J14" s="102">
        <f t="shared" si="2"/>
        <v>2.3333333333333335</v>
      </c>
      <c r="K14" s="102">
        <f t="shared" si="3"/>
        <v>0.81649658092772603</v>
      </c>
      <c r="L14" s="102">
        <f t="shared" si="4"/>
        <v>3.9663264951887856</v>
      </c>
    </row>
    <row r="15" spans="1:12" ht="14.25" thickBot="1">
      <c r="A15" s="100" t="s">
        <v>93</v>
      </c>
      <c r="B15" s="101">
        <v>6</v>
      </c>
      <c r="C15" s="101" t="s">
        <v>94</v>
      </c>
      <c r="E15" s="94">
        <f t="shared" si="0"/>
        <v>5</v>
      </c>
      <c r="F15" s="94">
        <f t="shared" si="1"/>
        <v>6</v>
      </c>
      <c r="G15" s="94">
        <f t="shared" si="5"/>
        <v>9</v>
      </c>
      <c r="J15" s="102">
        <f t="shared" si="2"/>
        <v>6.333333333333333</v>
      </c>
      <c r="K15" s="102">
        <f t="shared" si="3"/>
        <v>0.81649658092772603</v>
      </c>
      <c r="L15" s="102">
        <f t="shared" si="4"/>
        <v>7.9663264951887847</v>
      </c>
    </row>
    <row r="17" spans="1:13">
      <c r="M17" s="125"/>
    </row>
    <row r="18" spans="1:13" ht="13.9">
      <c r="A18" s="94" t="s">
        <v>633</v>
      </c>
      <c r="B18" t="s">
        <v>634</v>
      </c>
      <c r="M18" s="125"/>
    </row>
    <row r="20" spans="1:13" ht="13.9">
      <c r="A20" t="s">
        <v>555</v>
      </c>
      <c r="B20"/>
      <c r="C20"/>
      <c r="D20"/>
      <c r="E20"/>
      <c r="F20"/>
    </row>
    <row r="21" spans="1:13">
      <c r="A21"/>
      <c r="B21"/>
      <c r="C21"/>
      <c r="D21"/>
      <c r="E21"/>
      <c r="F21"/>
    </row>
    <row r="22" spans="1:13">
      <c r="A22"/>
      <c r="B22"/>
      <c r="C22"/>
      <c r="D22"/>
      <c r="E22"/>
      <c r="F22"/>
    </row>
    <row r="23" spans="1:13">
      <c r="A23"/>
      <c r="B23"/>
      <c r="C23"/>
      <c r="D23"/>
      <c r="E23"/>
      <c r="F23"/>
    </row>
    <row r="24" spans="1:13" ht="17.25">
      <c r="A24" s="131" t="s">
        <v>556</v>
      </c>
      <c r="B24"/>
      <c r="C24"/>
      <c r="D24"/>
      <c r="E24"/>
      <c r="F24"/>
    </row>
    <row r="25" spans="1:13">
      <c r="A25"/>
      <c r="B25"/>
      <c r="C25"/>
      <c r="D25"/>
      <c r="E25"/>
      <c r="F25"/>
    </row>
    <row r="26" spans="1:13">
      <c r="A26" t="s">
        <v>557</v>
      </c>
      <c r="B26"/>
      <c r="C26"/>
      <c r="D26"/>
      <c r="E26"/>
      <c r="F26"/>
    </row>
    <row r="27" spans="1:13">
      <c r="A27"/>
      <c r="B27"/>
      <c r="C27"/>
      <c r="D27"/>
      <c r="E27"/>
      <c r="F27"/>
    </row>
    <row r="28" spans="1:13" ht="13.9">
      <c r="A28" s="136" t="s">
        <v>558</v>
      </c>
      <c r="B28" s="136" t="s">
        <v>559</v>
      </c>
      <c r="C28" s="136" t="s">
        <v>63</v>
      </c>
      <c r="D28"/>
      <c r="E28"/>
      <c r="F28"/>
    </row>
    <row r="29" spans="1:13">
      <c r="A29" s="137" t="s">
        <v>70</v>
      </c>
      <c r="B29" s="137">
        <v>1</v>
      </c>
      <c r="C29" s="137" t="s">
        <v>560</v>
      </c>
      <c r="D29"/>
      <c r="E29"/>
      <c r="F29"/>
    </row>
    <row r="30" spans="1:13">
      <c r="A30" s="137" t="s">
        <v>72</v>
      </c>
      <c r="B30" s="137">
        <v>4</v>
      </c>
      <c r="C30" s="137" t="s">
        <v>73</v>
      </c>
      <c r="D30"/>
      <c r="E30"/>
      <c r="F30"/>
    </row>
    <row r="31" spans="1:13">
      <c r="A31" s="137" t="s">
        <v>74</v>
      </c>
      <c r="B31" s="137">
        <v>10</v>
      </c>
      <c r="C31" s="137" t="s">
        <v>75</v>
      </c>
      <c r="D31"/>
      <c r="E31"/>
      <c r="F31"/>
    </row>
    <row r="32" spans="1:13">
      <c r="A32" s="137" t="s">
        <v>76</v>
      </c>
      <c r="B32" s="137">
        <v>6</v>
      </c>
      <c r="C32" s="137" t="s">
        <v>77</v>
      </c>
      <c r="D32"/>
      <c r="E32"/>
      <c r="F32"/>
    </row>
    <row r="33" spans="1:6">
      <c r="A33" s="137" t="s">
        <v>561</v>
      </c>
      <c r="B33" s="137">
        <v>4</v>
      </c>
      <c r="C33" s="137" t="s">
        <v>77</v>
      </c>
      <c r="D33"/>
      <c r="E33"/>
      <c r="F33"/>
    </row>
    <row r="34" spans="1:6">
      <c r="A34" s="137" t="s">
        <v>562</v>
      </c>
      <c r="B34" s="137">
        <v>5</v>
      </c>
      <c r="C34" s="137" t="s">
        <v>80</v>
      </c>
      <c r="D34"/>
      <c r="E34"/>
      <c r="F34"/>
    </row>
    <row r="35" spans="1:6" ht="27">
      <c r="A35" s="137" t="s">
        <v>563</v>
      </c>
      <c r="B35" s="137">
        <v>7</v>
      </c>
      <c r="C35" s="137" t="s">
        <v>82</v>
      </c>
      <c r="D35"/>
      <c r="E35"/>
      <c r="F35"/>
    </row>
    <row r="36" spans="1:6">
      <c r="A36" s="137" t="s">
        <v>564</v>
      </c>
      <c r="B36" s="137">
        <v>9</v>
      </c>
      <c r="C36" s="137" t="s">
        <v>84</v>
      </c>
      <c r="D36"/>
      <c r="E36"/>
      <c r="F36"/>
    </row>
    <row r="37" spans="1:6">
      <c r="A37" s="137" t="s">
        <v>85</v>
      </c>
      <c r="B37" s="137">
        <v>7</v>
      </c>
      <c r="C37" s="137" t="s">
        <v>77</v>
      </c>
      <c r="D37"/>
      <c r="E37"/>
      <c r="F37"/>
    </row>
    <row r="38" spans="1:6">
      <c r="A38" s="137" t="s">
        <v>565</v>
      </c>
      <c r="B38" s="137">
        <v>8</v>
      </c>
      <c r="C38" s="137" t="s">
        <v>87</v>
      </c>
      <c r="D38"/>
      <c r="E38"/>
      <c r="F38"/>
    </row>
    <row r="39" spans="1:6">
      <c r="A39" s="137" t="s">
        <v>566</v>
      </c>
      <c r="B39" s="137">
        <v>4</v>
      </c>
      <c r="C39" s="137" t="s">
        <v>89</v>
      </c>
      <c r="D39"/>
      <c r="E39"/>
      <c r="F39"/>
    </row>
    <row r="40" spans="1:6">
      <c r="A40" s="137" t="s">
        <v>90</v>
      </c>
      <c r="B40" s="137">
        <v>5</v>
      </c>
      <c r="C40" s="137" t="s">
        <v>89</v>
      </c>
      <c r="D40"/>
      <c r="E40"/>
      <c r="F40"/>
    </row>
    <row r="41" spans="1:6">
      <c r="A41" s="137" t="s">
        <v>567</v>
      </c>
      <c r="B41" s="137">
        <v>2</v>
      </c>
      <c r="C41" s="137" t="s">
        <v>92</v>
      </c>
      <c r="D41"/>
      <c r="E41"/>
      <c r="F41"/>
    </row>
    <row r="42" spans="1:6">
      <c r="A42" s="137" t="s">
        <v>568</v>
      </c>
      <c r="B42" s="137">
        <v>6</v>
      </c>
      <c r="C42" s="137" t="s">
        <v>94</v>
      </c>
      <c r="D42"/>
      <c r="E42"/>
      <c r="F42"/>
    </row>
    <row r="43" spans="1:6">
      <c r="A43"/>
      <c r="B43"/>
      <c r="C43"/>
      <c r="D43"/>
      <c r="E43"/>
      <c r="F43"/>
    </row>
    <row r="44" spans="1:6">
      <c r="A44"/>
      <c r="B44"/>
      <c r="C44"/>
      <c r="D44"/>
      <c r="E44"/>
      <c r="F44"/>
    </row>
    <row r="45" spans="1:6" ht="17.25">
      <c r="A45" s="131" t="s">
        <v>569</v>
      </c>
      <c r="B45"/>
      <c r="C45"/>
      <c r="D45"/>
      <c r="E45"/>
      <c r="F45"/>
    </row>
    <row r="46" spans="1:6">
      <c r="A46"/>
      <c r="B46"/>
      <c r="C46"/>
      <c r="D46"/>
      <c r="E46"/>
      <c r="F46"/>
    </row>
    <row r="47" spans="1:6" ht="13.9">
      <c r="A47" t="s">
        <v>570</v>
      </c>
      <c r="B47"/>
      <c r="C47"/>
      <c r="D47"/>
      <c r="E47"/>
      <c r="F47"/>
    </row>
    <row r="48" spans="1:6">
      <c r="A48"/>
      <c r="B48"/>
      <c r="C48"/>
      <c r="D48"/>
      <c r="E48"/>
      <c r="F48"/>
    </row>
    <row r="49" spans="1:6" ht="15">
      <c r="A49" s="132" t="s">
        <v>571</v>
      </c>
      <c r="B49"/>
      <c r="C49"/>
      <c r="D49"/>
      <c r="E49"/>
      <c r="F49"/>
    </row>
    <row r="50" spans="1:6">
      <c r="A50" s="133"/>
      <c r="B50"/>
      <c r="C50"/>
      <c r="D50"/>
      <c r="E50"/>
      <c r="F50"/>
    </row>
    <row r="51" spans="1:6" ht="13.9">
      <c r="A51" s="135" t="s">
        <v>572</v>
      </c>
      <c r="B51"/>
      <c r="C51"/>
      <c r="D51"/>
      <c r="E51"/>
      <c r="F51"/>
    </row>
    <row r="52" spans="1:6" ht="13.9">
      <c r="A52" s="135" t="s">
        <v>573</v>
      </c>
      <c r="B52"/>
      <c r="C52"/>
      <c r="D52"/>
      <c r="E52"/>
      <c r="F52"/>
    </row>
    <row r="53" spans="1:6">
      <c r="A53"/>
      <c r="B53"/>
      <c r="C53"/>
      <c r="D53"/>
      <c r="E53"/>
      <c r="F53"/>
    </row>
    <row r="54" spans="1:6">
      <c r="A54" t="s">
        <v>574</v>
      </c>
      <c r="B54"/>
      <c r="C54"/>
      <c r="D54"/>
      <c r="E54"/>
      <c r="F54"/>
    </row>
    <row r="55" spans="1:6">
      <c r="A55" s="133"/>
      <c r="B55"/>
      <c r="C55"/>
      <c r="D55"/>
      <c r="E55"/>
      <c r="F55"/>
    </row>
    <row r="56" spans="1:6" ht="13.9">
      <c r="A56" s="135" t="s">
        <v>575</v>
      </c>
      <c r="B56"/>
      <c r="C56"/>
      <c r="D56"/>
      <c r="E56"/>
      <c r="F56"/>
    </row>
    <row r="57" spans="1:6" ht="13.9">
      <c r="A57" s="135" t="s">
        <v>576</v>
      </c>
      <c r="B57"/>
      <c r="C57"/>
      <c r="D57"/>
      <c r="E57"/>
      <c r="F57"/>
    </row>
    <row r="58" spans="1:6" ht="13.9">
      <c r="A58" s="135" t="s">
        <v>577</v>
      </c>
      <c r="B58"/>
      <c r="C58"/>
      <c r="D58"/>
      <c r="E58"/>
      <c r="F58"/>
    </row>
    <row r="59" spans="1:6" ht="13.9">
      <c r="A59" s="135" t="s">
        <v>578</v>
      </c>
      <c r="B59"/>
      <c r="C59"/>
      <c r="D59"/>
      <c r="E59"/>
      <c r="F59"/>
    </row>
    <row r="60" spans="1:6" ht="13.9">
      <c r="A60" s="135" t="s">
        <v>579</v>
      </c>
      <c r="B60"/>
      <c r="C60"/>
      <c r="D60"/>
      <c r="E60"/>
      <c r="F60"/>
    </row>
    <row r="61" spans="1:6" ht="13.9">
      <c r="A61" s="135" t="s">
        <v>580</v>
      </c>
      <c r="B61"/>
      <c r="C61"/>
      <c r="D61"/>
      <c r="E61"/>
      <c r="F61"/>
    </row>
    <row r="62" spans="1:6" ht="13.9">
      <c r="A62" s="135" t="s">
        <v>581</v>
      </c>
      <c r="B62"/>
      <c r="C62"/>
      <c r="D62"/>
      <c r="E62"/>
      <c r="F62"/>
    </row>
    <row r="63" spans="1:6" ht="13.9">
      <c r="A63" s="135" t="s">
        <v>582</v>
      </c>
      <c r="B63"/>
      <c r="C63"/>
      <c r="D63"/>
      <c r="E63"/>
      <c r="F63"/>
    </row>
    <row r="64" spans="1:6" ht="13.9">
      <c r="A64" s="135" t="s">
        <v>583</v>
      </c>
      <c r="B64"/>
      <c r="C64"/>
      <c r="D64"/>
      <c r="E64"/>
      <c r="F64"/>
    </row>
    <row r="65" spans="1:6" ht="13.9">
      <c r="A65" s="135" t="s">
        <v>584</v>
      </c>
      <c r="B65"/>
      <c r="C65"/>
      <c r="D65"/>
      <c r="E65"/>
      <c r="F65"/>
    </row>
    <row r="66" spans="1:6" ht="13.9">
      <c r="A66" s="135" t="s">
        <v>585</v>
      </c>
      <c r="B66"/>
      <c r="C66"/>
      <c r="D66"/>
      <c r="E66"/>
      <c r="F66"/>
    </row>
    <row r="67" spans="1:6" ht="13.9">
      <c r="A67" s="135" t="s">
        <v>586</v>
      </c>
      <c r="B67"/>
      <c r="C67"/>
      <c r="D67"/>
      <c r="E67"/>
      <c r="F67"/>
    </row>
    <row r="68" spans="1:6" ht="13.9">
      <c r="A68" s="135" t="s">
        <v>587</v>
      </c>
      <c r="B68"/>
      <c r="C68"/>
      <c r="D68"/>
      <c r="E68"/>
      <c r="F68"/>
    </row>
    <row r="69" spans="1:6" ht="13.9">
      <c r="A69" s="135" t="s">
        <v>588</v>
      </c>
      <c r="B69"/>
      <c r="C69"/>
      <c r="D69"/>
      <c r="E69"/>
      <c r="F69"/>
    </row>
    <row r="70" spans="1:6">
      <c r="A70"/>
      <c r="B70"/>
      <c r="C70"/>
      <c r="D70"/>
      <c r="E70"/>
      <c r="F70"/>
    </row>
    <row r="71" spans="1:6" ht="13.9">
      <c r="A71" t="s">
        <v>589</v>
      </c>
      <c r="B71"/>
      <c r="C71"/>
      <c r="D71"/>
      <c r="E71"/>
      <c r="F71"/>
    </row>
    <row r="72" spans="1:6">
      <c r="A72"/>
      <c r="B72"/>
      <c r="C72"/>
      <c r="D72"/>
      <c r="E72"/>
      <c r="F72"/>
    </row>
    <row r="73" spans="1:6">
      <c r="A73"/>
      <c r="B73"/>
      <c r="C73"/>
      <c r="D73"/>
      <c r="E73"/>
      <c r="F73"/>
    </row>
    <row r="74" spans="1:6">
      <c r="A74"/>
      <c r="B74"/>
      <c r="C74"/>
      <c r="D74"/>
      <c r="E74"/>
      <c r="F74"/>
    </row>
    <row r="75" spans="1:6" ht="15">
      <c r="A75" s="132" t="s">
        <v>590</v>
      </c>
      <c r="B75"/>
      <c r="C75"/>
      <c r="D75"/>
      <c r="E75"/>
      <c r="F75"/>
    </row>
    <row r="76" spans="1:6">
      <c r="A76" s="133"/>
      <c r="B76"/>
      <c r="C76"/>
      <c r="D76"/>
      <c r="E76"/>
      <c r="F76"/>
    </row>
    <row r="77" spans="1:6" ht="13.9">
      <c r="A77" s="135" t="s">
        <v>591</v>
      </c>
      <c r="B77"/>
      <c r="C77"/>
      <c r="D77"/>
      <c r="E77"/>
      <c r="F77"/>
    </row>
    <row r="78" spans="1:6" ht="13.9">
      <c r="A78" s="135" t="s">
        <v>592</v>
      </c>
      <c r="B78"/>
      <c r="C78"/>
      <c r="D78"/>
      <c r="E78"/>
      <c r="F78"/>
    </row>
    <row r="79" spans="1:6">
      <c r="A79"/>
      <c r="B79"/>
      <c r="C79"/>
      <c r="D79"/>
      <c r="E79"/>
      <c r="F79"/>
    </row>
    <row r="80" spans="1:6">
      <c r="A80" t="s">
        <v>593</v>
      </c>
      <c r="B80"/>
      <c r="C80"/>
      <c r="D80"/>
      <c r="E80"/>
      <c r="F80"/>
    </row>
    <row r="81" spans="1:6">
      <c r="A81" s="133"/>
      <c r="B81"/>
      <c r="C81"/>
      <c r="D81"/>
      <c r="E81"/>
      <c r="F81"/>
    </row>
    <row r="82" spans="1:6" ht="13.9">
      <c r="A82" s="135" t="s">
        <v>594</v>
      </c>
      <c r="B82"/>
      <c r="C82"/>
      <c r="D82"/>
      <c r="E82"/>
      <c r="F82"/>
    </row>
    <row r="83" spans="1:6" ht="13.9">
      <c r="A83" s="135" t="s">
        <v>595</v>
      </c>
      <c r="B83"/>
      <c r="C83"/>
      <c r="D83"/>
      <c r="E83"/>
      <c r="F83"/>
    </row>
    <row r="84" spans="1:6" ht="13.9">
      <c r="A84" s="135" t="s">
        <v>596</v>
      </c>
      <c r="B84"/>
      <c r="C84"/>
      <c r="D84"/>
      <c r="E84"/>
      <c r="F84"/>
    </row>
    <row r="85" spans="1:6" ht="13.9">
      <c r="A85" s="135" t="s">
        <v>597</v>
      </c>
      <c r="B85"/>
      <c r="C85"/>
      <c r="D85"/>
      <c r="E85"/>
      <c r="F85"/>
    </row>
    <row r="86" spans="1:6" ht="13.9">
      <c r="A86" s="135" t="s">
        <v>598</v>
      </c>
      <c r="B86"/>
      <c r="C86"/>
      <c r="D86"/>
      <c r="E86"/>
      <c r="F86"/>
    </row>
    <row r="87" spans="1:6" ht="13.9">
      <c r="A87" s="135" t="s">
        <v>599</v>
      </c>
      <c r="B87"/>
      <c r="C87"/>
      <c r="D87"/>
      <c r="E87"/>
      <c r="F87"/>
    </row>
    <row r="88" spans="1:6" ht="13.9">
      <c r="A88" s="135" t="s">
        <v>600</v>
      </c>
      <c r="B88"/>
      <c r="C88"/>
      <c r="D88"/>
      <c r="E88"/>
      <c r="F88"/>
    </row>
    <row r="89" spans="1:6" ht="13.9">
      <c r="A89" s="135" t="s">
        <v>601</v>
      </c>
      <c r="B89"/>
      <c r="C89"/>
      <c r="D89"/>
      <c r="E89"/>
      <c r="F89"/>
    </row>
    <row r="90" spans="1:6" ht="13.9">
      <c r="A90" s="135" t="s">
        <v>602</v>
      </c>
      <c r="B90"/>
      <c r="C90"/>
      <c r="D90"/>
      <c r="E90"/>
      <c r="F90"/>
    </row>
    <row r="91" spans="1:6" ht="13.9">
      <c r="A91" s="135" t="s">
        <v>603</v>
      </c>
      <c r="B91"/>
      <c r="C91"/>
      <c r="D91"/>
      <c r="E91"/>
      <c r="F91"/>
    </row>
    <row r="92" spans="1:6" ht="13.9">
      <c r="A92" s="135" t="s">
        <v>604</v>
      </c>
      <c r="B92"/>
      <c r="C92"/>
      <c r="D92"/>
      <c r="E92"/>
      <c r="F92"/>
    </row>
    <row r="93" spans="1:6" ht="13.9">
      <c r="A93" s="135" t="s">
        <v>605</v>
      </c>
      <c r="B93"/>
      <c r="C93"/>
      <c r="D93"/>
      <c r="E93"/>
      <c r="F93"/>
    </row>
    <row r="94" spans="1:6" ht="13.9">
      <c r="A94" s="135" t="s">
        <v>606</v>
      </c>
      <c r="B94"/>
      <c r="C94"/>
      <c r="D94"/>
      <c r="E94"/>
      <c r="F94"/>
    </row>
    <row r="95" spans="1:6" ht="13.9">
      <c r="A95" s="135" t="s">
        <v>607</v>
      </c>
      <c r="B95"/>
      <c r="C95"/>
      <c r="D95"/>
      <c r="E95"/>
      <c r="F95"/>
    </row>
    <row r="96" spans="1:6">
      <c r="A96"/>
      <c r="B96"/>
      <c r="C96"/>
      <c r="D96"/>
      <c r="E96"/>
      <c r="F96"/>
    </row>
    <row r="97" spans="1:6">
      <c r="A97"/>
      <c r="B97"/>
      <c r="C97"/>
      <c r="D97"/>
      <c r="E97"/>
      <c r="F97"/>
    </row>
    <row r="98" spans="1:6">
      <c r="A98"/>
      <c r="B98"/>
      <c r="C98"/>
      <c r="D98"/>
      <c r="E98"/>
      <c r="F98"/>
    </row>
    <row r="99" spans="1:6" ht="17.25">
      <c r="A99" s="131" t="s">
        <v>608</v>
      </c>
      <c r="B99"/>
      <c r="C99"/>
      <c r="D99"/>
      <c r="E99"/>
      <c r="F99"/>
    </row>
    <row r="100" spans="1:6">
      <c r="A100"/>
      <c r="B100"/>
      <c r="C100"/>
      <c r="D100"/>
      <c r="E100"/>
      <c r="F100"/>
    </row>
    <row r="101" spans="1:6">
      <c r="A101" t="s">
        <v>609</v>
      </c>
      <c r="B101"/>
      <c r="C101"/>
      <c r="D101"/>
      <c r="E101"/>
      <c r="F101"/>
    </row>
    <row r="102" spans="1:6">
      <c r="A102"/>
      <c r="B102"/>
      <c r="C102"/>
      <c r="D102"/>
      <c r="E102"/>
      <c r="F102"/>
    </row>
    <row r="103" spans="1:6" ht="13.9">
      <c r="A103" s="136" t="s">
        <v>610</v>
      </c>
      <c r="B103" s="136" t="s">
        <v>611</v>
      </c>
      <c r="C103" s="136" t="s">
        <v>612</v>
      </c>
      <c r="D103" s="136" t="s">
        <v>613</v>
      </c>
      <c r="E103" s="136" t="s">
        <v>614</v>
      </c>
      <c r="F103" s="136" t="s">
        <v>615</v>
      </c>
    </row>
    <row r="104" spans="1:6">
      <c r="A104" s="137" t="s">
        <v>73</v>
      </c>
      <c r="B104" s="137">
        <v>0</v>
      </c>
      <c r="C104" s="137">
        <v>1</v>
      </c>
      <c r="D104" s="137">
        <v>9</v>
      </c>
      <c r="E104" s="137">
        <v>10</v>
      </c>
      <c r="F104" s="137">
        <v>9</v>
      </c>
    </row>
    <row r="105" spans="1:6">
      <c r="A105" s="137" t="s">
        <v>75</v>
      </c>
      <c r="B105" s="137">
        <v>1</v>
      </c>
      <c r="C105" s="137">
        <v>5</v>
      </c>
      <c r="D105" s="137">
        <v>10</v>
      </c>
      <c r="E105" s="137">
        <v>14</v>
      </c>
      <c r="F105" s="137">
        <v>9</v>
      </c>
    </row>
    <row r="106" spans="1:6">
      <c r="A106" s="137" t="s">
        <v>77</v>
      </c>
      <c r="B106" s="137">
        <v>5</v>
      </c>
      <c r="C106" s="137">
        <v>15</v>
      </c>
      <c r="D106" s="137">
        <v>14</v>
      </c>
      <c r="E106" s="137">
        <v>24</v>
      </c>
      <c r="F106" s="137">
        <v>9</v>
      </c>
    </row>
    <row r="107" spans="1:6">
      <c r="A107" s="137" t="s">
        <v>82</v>
      </c>
      <c r="B107" s="137">
        <v>15</v>
      </c>
      <c r="C107" s="137">
        <v>21</v>
      </c>
      <c r="D107" s="137">
        <v>19</v>
      </c>
      <c r="E107" s="137">
        <v>25</v>
      </c>
      <c r="F107" s="137">
        <v>4</v>
      </c>
    </row>
    <row r="108" spans="1:6">
      <c r="A108" s="137" t="s">
        <v>80</v>
      </c>
      <c r="B108" s="137">
        <v>15</v>
      </c>
      <c r="C108" s="137">
        <v>19</v>
      </c>
      <c r="D108" s="137">
        <v>20</v>
      </c>
      <c r="E108" s="137">
        <v>24</v>
      </c>
      <c r="F108" s="137">
        <v>5</v>
      </c>
    </row>
    <row r="109" spans="1:6">
      <c r="A109" s="137" t="s">
        <v>616</v>
      </c>
      <c r="B109" s="137">
        <v>19</v>
      </c>
      <c r="C109" s="137">
        <v>24</v>
      </c>
      <c r="D109" s="137">
        <v>19</v>
      </c>
      <c r="E109" s="137">
        <v>24</v>
      </c>
      <c r="F109" s="137">
        <v>0</v>
      </c>
    </row>
    <row r="110" spans="1:6">
      <c r="A110" s="137" t="s">
        <v>617</v>
      </c>
      <c r="B110" s="137">
        <v>21</v>
      </c>
      <c r="C110" s="137">
        <v>28</v>
      </c>
      <c r="D110" s="137">
        <v>25</v>
      </c>
      <c r="E110" s="137">
        <v>32</v>
      </c>
      <c r="F110" s="137">
        <v>4</v>
      </c>
    </row>
    <row r="111" spans="1:6">
      <c r="A111" s="137" t="s">
        <v>92</v>
      </c>
      <c r="B111" s="137">
        <v>28</v>
      </c>
      <c r="C111" s="137">
        <v>37</v>
      </c>
      <c r="D111" s="137">
        <v>32</v>
      </c>
      <c r="E111" s="137">
        <v>41</v>
      </c>
      <c r="F111" s="137">
        <v>4</v>
      </c>
    </row>
    <row r="112" spans="1:6">
      <c r="A112" s="137" t="s">
        <v>618</v>
      </c>
      <c r="B112" s="137">
        <v>15</v>
      </c>
      <c r="C112" s="137">
        <v>22</v>
      </c>
      <c r="D112" s="137">
        <v>17</v>
      </c>
      <c r="E112" s="137">
        <v>24</v>
      </c>
      <c r="F112" s="137">
        <v>2</v>
      </c>
    </row>
    <row r="113" spans="1:6">
      <c r="A113" s="137" t="s">
        <v>89</v>
      </c>
      <c r="B113" s="137">
        <v>24</v>
      </c>
      <c r="C113" s="137">
        <v>32</v>
      </c>
      <c r="D113" s="137">
        <v>24</v>
      </c>
      <c r="E113" s="137">
        <v>32</v>
      </c>
      <c r="F113" s="137">
        <v>0</v>
      </c>
    </row>
    <row r="114" spans="1:6">
      <c r="A114" s="137" t="s">
        <v>619</v>
      </c>
      <c r="B114" s="137">
        <v>32</v>
      </c>
      <c r="C114" s="137">
        <v>36</v>
      </c>
      <c r="D114" s="137">
        <v>33</v>
      </c>
      <c r="E114" s="137">
        <v>37</v>
      </c>
      <c r="F114" s="137">
        <v>1</v>
      </c>
    </row>
    <row r="115" spans="1:6">
      <c r="A115" s="137" t="s">
        <v>620</v>
      </c>
      <c r="B115" s="137">
        <v>32</v>
      </c>
      <c r="C115" s="137">
        <v>37</v>
      </c>
      <c r="D115" s="137">
        <v>32</v>
      </c>
      <c r="E115" s="137">
        <v>37</v>
      </c>
      <c r="F115" s="137">
        <v>0</v>
      </c>
    </row>
    <row r="116" spans="1:6">
      <c r="A116" s="137" t="s">
        <v>65</v>
      </c>
      <c r="B116" s="137">
        <v>37</v>
      </c>
      <c r="C116" s="137">
        <v>39</v>
      </c>
      <c r="D116" s="137">
        <v>41</v>
      </c>
      <c r="E116" s="137">
        <v>43</v>
      </c>
      <c r="F116" s="137">
        <v>4</v>
      </c>
    </row>
    <row r="117" spans="1:6">
      <c r="A117" s="137" t="s">
        <v>621</v>
      </c>
      <c r="B117" s="137">
        <v>37</v>
      </c>
      <c r="C117" s="137">
        <v>43</v>
      </c>
      <c r="D117" s="137">
        <v>37</v>
      </c>
      <c r="E117" s="137">
        <v>43</v>
      </c>
      <c r="F117" s="137">
        <v>0</v>
      </c>
    </row>
    <row r="118" spans="1:6">
      <c r="A118"/>
      <c r="B118"/>
      <c r="C118"/>
      <c r="D118"/>
      <c r="E118"/>
      <c r="F118"/>
    </row>
    <row r="119" spans="1:6" ht="13.9">
      <c r="A119" t="s">
        <v>622</v>
      </c>
      <c r="B119"/>
      <c r="C119"/>
      <c r="D119"/>
      <c r="E119"/>
      <c r="F119"/>
    </row>
    <row r="120" spans="1:6">
      <c r="A120"/>
      <c r="B120"/>
      <c r="C120"/>
      <c r="D120"/>
      <c r="E120"/>
      <c r="F120"/>
    </row>
    <row r="121" spans="1:6">
      <c r="A121"/>
      <c r="B121"/>
      <c r="C121"/>
      <c r="D121"/>
      <c r="E121"/>
      <c r="F121"/>
    </row>
    <row r="122" spans="1:6">
      <c r="A122"/>
      <c r="B122"/>
      <c r="C122"/>
      <c r="D122"/>
      <c r="E122"/>
      <c r="F122"/>
    </row>
    <row r="123" spans="1:6" ht="17.25">
      <c r="A123" s="131" t="s">
        <v>623</v>
      </c>
      <c r="B123"/>
      <c r="C123"/>
      <c r="D123"/>
      <c r="E123"/>
      <c r="F123"/>
    </row>
    <row r="124" spans="1:6">
      <c r="A124" s="133"/>
      <c r="B124"/>
      <c r="C124"/>
      <c r="D124"/>
      <c r="E124"/>
      <c r="F124"/>
    </row>
    <row r="125" spans="1:6" ht="13.9">
      <c r="A125" s="135" t="s">
        <v>624</v>
      </c>
      <c r="B125"/>
      <c r="C125"/>
      <c r="D125"/>
      <c r="E125"/>
      <c r="F125"/>
    </row>
    <row r="126" spans="1:6">
      <c r="A126" s="140" t="s">
        <v>625</v>
      </c>
      <c r="B126"/>
      <c r="C126"/>
      <c r="D126"/>
      <c r="E126"/>
      <c r="F126"/>
    </row>
    <row r="127" spans="1:6">
      <c r="A127" s="140" t="s">
        <v>626</v>
      </c>
      <c r="B127"/>
      <c r="C127"/>
      <c r="D127"/>
      <c r="E127"/>
      <c r="F127"/>
    </row>
    <row r="128" spans="1:6" ht="13.9">
      <c r="A128" s="140" t="s">
        <v>627</v>
      </c>
      <c r="B128"/>
      <c r="C128"/>
      <c r="D128"/>
      <c r="E128"/>
      <c r="F128"/>
    </row>
    <row r="129" spans="1:6" ht="13.9">
      <c r="A129" s="140" t="s">
        <v>628</v>
      </c>
      <c r="B129"/>
      <c r="C129"/>
      <c r="D129"/>
      <c r="E129"/>
      <c r="F129"/>
    </row>
    <row r="130" spans="1:6" ht="13.9">
      <c r="A130" s="135" t="s">
        <v>629</v>
      </c>
      <c r="B130"/>
      <c r="C130"/>
      <c r="D130"/>
      <c r="E130"/>
      <c r="F130"/>
    </row>
    <row r="131" spans="1:6">
      <c r="A131"/>
      <c r="B131"/>
      <c r="C131"/>
      <c r="D131"/>
      <c r="E131"/>
      <c r="F131"/>
    </row>
    <row r="132" spans="1:6">
      <c r="A132"/>
      <c r="B132"/>
      <c r="C132"/>
      <c r="D132"/>
      <c r="E132"/>
      <c r="F132"/>
    </row>
    <row r="133" spans="1:6">
      <c r="A133"/>
      <c r="B133"/>
      <c r="C133"/>
      <c r="D133"/>
      <c r="E133"/>
      <c r="F133"/>
    </row>
    <row r="134" spans="1:6" ht="17.25">
      <c r="A134" s="131" t="s">
        <v>630</v>
      </c>
      <c r="B134"/>
      <c r="C134"/>
      <c r="D134"/>
      <c r="E134"/>
      <c r="F134"/>
    </row>
    <row r="135" spans="1:6">
      <c r="A135" s="133"/>
      <c r="B135"/>
      <c r="C135"/>
      <c r="D135"/>
      <c r="E135"/>
      <c r="F135"/>
    </row>
    <row r="136" spans="1:6" ht="13.9">
      <c r="A136" s="135" t="s">
        <v>631</v>
      </c>
      <c r="B136"/>
      <c r="C136"/>
      <c r="D136"/>
      <c r="E136"/>
      <c r="F136"/>
    </row>
    <row r="137" spans="1:6" ht="13.9">
      <c r="A137" s="135" t="s">
        <v>632</v>
      </c>
      <c r="B137"/>
      <c r="C137"/>
      <c r="D137"/>
      <c r="E137"/>
      <c r="F137"/>
    </row>
  </sheetData>
  <phoneticPr fontId="25"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AF538-7A8E-4933-B10E-A5E55E383015}">
  <dimension ref="A1:L173"/>
  <sheetViews>
    <sheetView topLeftCell="A4" workbookViewId="0">
      <selection activeCell="A46" sqref="A46"/>
    </sheetView>
  </sheetViews>
  <sheetFormatPr defaultRowHeight="13.5"/>
  <cols>
    <col min="7" max="7" width="14.1875" customWidth="1"/>
    <col min="9" max="9" width="9.1875" customWidth="1"/>
    <col min="10" max="10" width="15.125" customWidth="1"/>
    <col min="11" max="11" width="10.5" customWidth="1"/>
  </cols>
  <sheetData>
    <row r="1" spans="1:12">
      <c r="A1" s="126" t="s">
        <v>24</v>
      </c>
      <c r="B1" s="126" t="s">
        <v>165</v>
      </c>
      <c r="C1" s="126" t="s">
        <v>166</v>
      </c>
      <c r="D1" s="126" t="s">
        <v>167</v>
      </c>
      <c r="E1" s="126" t="s">
        <v>168</v>
      </c>
      <c r="F1" s="126" t="s">
        <v>169</v>
      </c>
      <c r="G1" s="126" t="s">
        <v>170</v>
      </c>
      <c r="H1" s="126" t="s">
        <v>171</v>
      </c>
      <c r="I1" s="126" t="s">
        <v>172</v>
      </c>
      <c r="J1" s="126" t="s">
        <v>173</v>
      </c>
      <c r="K1" s="126" t="s">
        <v>174</v>
      </c>
      <c r="L1" s="126" t="s">
        <v>175</v>
      </c>
    </row>
    <row r="2" spans="1:12">
      <c r="A2" s="127" t="s">
        <v>28</v>
      </c>
      <c r="B2" s="127" t="s">
        <v>176</v>
      </c>
      <c r="C2" s="127"/>
      <c r="D2" s="127" t="s">
        <v>177</v>
      </c>
      <c r="E2" s="127"/>
      <c r="F2" s="127" t="s">
        <v>178</v>
      </c>
      <c r="G2" s="127" t="s">
        <v>179</v>
      </c>
      <c r="H2" s="127"/>
      <c r="I2" s="128"/>
      <c r="J2" s="127" t="s">
        <v>180</v>
      </c>
      <c r="K2" s="127" t="s">
        <v>181</v>
      </c>
      <c r="L2" s="127"/>
    </row>
    <row r="3" spans="1:12">
      <c r="A3" s="127" t="s">
        <v>36</v>
      </c>
      <c r="B3" s="127" t="s">
        <v>176</v>
      </c>
      <c r="C3" s="127"/>
      <c r="D3" s="127" t="s">
        <v>182</v>
      </c>
      <c r="E3" s="127"/>
      <c r="F3" s="127" t="s">
        <v>178</v>
      </c>
      <c r="G3" s="127" t="s">
        <v>183</v>
      </c>
      <c r="H3" s="127"/>
      <c r="I3" s="128"/>
      <c r="J3" s="127" t="s">
        <v>180</v>
      </c>
      <c r="K3" s="127" t="s">
        <v>181</v>
      </c>
      <c r="L3" s="127"/>
    </row>
    <row r="4" spans="1:12">
      <c r="A4" s="127" t="s">
        <v>41</v>
      </c>
      <c r="B4" s="127" t="s">
        <v>176</v>
      </c>
      <c r="C4" s="127"/>
      <c r="D4" s="127" t="s">
        <v>184</v>
      </c>
      <c r="E4" s="127"/>
      <c r="F4" s="127" t="s">
        <v>178</v>
      </c>
      <c r="G4" s="127" t="s">
        <v>185</v>
      </c>
      <c r="H4" s="127"/>
      <c r="I4" s="128"/>
      <c r="J4" s="127" t="s">
        <v>180</v>
      </c>
      <c r="K4" s="127" t="s">
        <v>181</v>
      </c>
      <c r="L4" s="127"/>
    </row>
    <row r="5" spans="1:12">
      <c r="A5" s="127" t="s">
        <v>45</v>
      </c>
      <c r="B5" s="127" t="s">
        <v>176</v>
      </c>
      <c r="C5" s="127"/>
      <c r="D5" s="127" t="s">
        <v>182</v>
      </c>
      <c r="E5" s="127"/>
      <c r="F5" s="127" t="s">
        <v>178</v>
      </c>
      <c r="G5" s="127" t="s">
        <v>186</v>
      </c>
      <c r="H5" s="127"/>
      <c r="I5" s="128"/>
      <c r="J5" s="127" t="s">
        <v>180</v>
      </c>
      <c r="K5" s="127" t="s">
        <v>181</v>
      </c>
      <c r="L5" s="127"/>
    </row>
    <row r="6" spans="1:12">
      <c r="A6" s="127" t="s">
        <v>56</v>
      </c>
      <c r="B6" s="127" t="s">
        <v>176</v>
      </c>
      <c r="C6" s="127"/>
      <c r="D6" s="127" t="s">
        <v>187</v>
      </c>
      <c r="E6" s="127"/>
      <c r="F6" s="127" t="s">
        <v>178</v>
      </c>
      <c r="G6" s="127" t="s">
        <v>188</v>
      </c>
      <c r="H6" s="127"/>
      <c r="I6" s="128"/>
      <c r="J6" s="127" t="s">
        <v>180</v>
      </c>
      <c r="K6" s="127" t="s">
        <v>181</v>
      </c>
      <c r="L6" s="127"/>
    </row>
    <row r="7" spans="1:12">
      <c r="A7" s="127" t="s">
        <v>189</v>
      </c>
      <c r="B7" s="127" t="s">
        <v>190</v>
      </c>
      <c r="C7" s="127"/>
      <c r="D7" s="127" t="s">
        <v>191</v>
      </c>
      <c r="E7" s="127"/>
      <c r="F7" s="127"/>
      <c r="G7" s="127"/>
      <c r="H7" s="127"/>
      <c r="I7" s="128" t="s">
        <v>192</v>
      </c>
      <c r="J7" s="127" t="s">
        <v>180</v>
      </c>
      <c r="K7" s="127"/>
      <c r="L7" s="127"/>
    </row>
    <row r="8" spans="1:12">
      <c r="A8" s="127" t="s">
        <v>193</v>
      </c>
      <c r="B8" s="127" t="s">
        <v>190</v>
      </c>
      <c r="C8" s="127"/>
      <c r="D8" s="127" t="s">
        <v>194</v>
      </c>
      <c r="E8" s="127"/>
      <c r="F8" s="127"/>
      <c r="G8" s="127"/>
      <c r="H8" s="127"/>
      <c r="I8" s="128" t="s">
        <v>195</v>
      </c>
      <c r="J8" s="127" t="s">
        <v>180</v>
      </c>
      <c r="K8" s="127"/>
      <c r="L8" s="127"/>
    </row>
    <row r="12" spans="1:12" ht="13.9">
      <c r="A12" s="106" t="s">
        <v>161</v>
      </c>
      <c r="C12" t="s">
        <v>442</v>
      </c>
    </row>
    <row r="14" spans="1:12" ht="13.9">
      <c r="A14" t="s">
        <v>443</v>
      </c>
    </row>
    <row r="18" spans="1:1" ht="22.5">
      <c r="A18" s="130" t="s">
        <v>444</v>
      </c>
    </row>
    <row r="20" spans="1:1" ht="17.25">
      <c r="A20" s="131" t="s">
        <v>445</v>
      </c>
    </row>
    <row r="22" spans="1:1">
      <c r="A22" t="s">
        <v>446</v>
      </c>
    </row>
    <row r="24" spans="1:1" ht="17.25">
      <c r="A24" s="131" t="s">
        <v>447</v>
      </c>
    </row>
    <row r="25" spans="1:1">
      <c r="A25" s="133"/>
    </row>
    <row r="26" spans="1:1" ht="13.9">
      <c r="A26" s="135" t="s">
        <v>448</v>
      </c>
    </row>
    <row r="27" spans="1:1">
      <c r="A27" s="133"/>
    </row>
    <row r="28" spans="1:1">
      <c r="A28" s="133"/>
    </row>
    <row r="29" spans="1:1" ht="13.9">
      <c r="A29" s="140" t="s">
        <v>449</v>
      </c>
    </row>
    <row r="30" spans="1:1">
      <c r="A30" s="140" t="s">
        <v>450</v>
      </c>
    </row>
    <row r="31" spans="1:1">
      <c r="A31" s="141" t="s">
        <v>262</v>
      </c>
    </row>
    <row r="32" spans="1:1">
      <c r="A32" s="141" t="s">
        <v>451</v>
      </c>
    </row>
    <row r="33" spans="1:1">
      <c r="A33" s="141" t="s">
        <v>452</v>
      </c>
    </row>
    <row r="34" spans="1:1">
      <c r="A34" s="141" t="s">
        <v>453</v>
      </c>
    </row>
    <row r="35" spans="1:1">
      <c r="A35" s="141" t="s">
        <v>454</v>
      </c>
    </row>
    <row r="36" spans="1:1">
      <c r="A36" s="141" t="s">
        <v>455</v>
      </c>
    </row>
    <row r="37" spans="1:1">
      <c r="A37" s="141" t="s">
        <v>456</v>
      </c>
    </row>
    <row r="38" spans="1:1">
      <c r="A38" s="133"/>
    </row>
    <row r="39" spans="1:1" ht="13.9">
      <c r="A39" s="135" t="s">
        <v>457</v>
      </c>
    </row>
    <row r="40" spans="1:1">
      <c r="A40" s="133"/>
    </row>
    <row r="41" spans="1:1">
      <c r="A41" s="133"/>
    </row>
    <row r="42" spans="1:1">
      <c r="A42" s="140" t="s">
        <v>458</v>
      </c>
    </row>
    <row r="43" spans="1:1" ht="13.9">
      <c r="A43" s="140" t="s">
        <v>459</v>
      </c>
    </row>
    <row r="44" spans="1:1" ht="13.9">
      <c r="A44" s="142" t="s">
        <v>460</v>
      </c>
    </row>
    <row r="45" spans="1:1" ht="13.9">
      <c r="A45" s="148" t="s">
        <v>554</v>
      </c>
    </row>
    <row r="46" spans="1:1">
      <c r="A46" s="140" t="s">
        <v>461</v>
      </c>
    </row>
    <row r="47" spans="1:1">
      <c r="A47" s="141" t="s">
        <v>462</v>
      </c>
    </row>
    <row r="48" spans="1:1">
      <c r="A48" s="141" t="s">
        <v>463</v>
      </c>
    </row>
    <row r="49" spans="1:3">
      <c r="A49" s="141" t="s">
        <v>464</v>
      </c>
    </row>
    <row r="50" spans="1:3" ht="13.9">
      <c r="A50" s="141" t="s">
        <v>465</v>
      </c>
    </row>
    <row r="51" spans="1:3">
      <c r="A51" s="133"/>
    </row>
    <row r="52" spans="1:3" ht="13.9">
      <c r="A52" s="135" t="s">
        <v>466</v>
      </c>
    </row>
    <row r="53" spans="1:3">
      <c r="A53" s="133"/>
    </row>
    <row r="54" spans="1:3">
      <c r="A54" s="133"/>
    </row>
    <row r="55" spans="1:3">
      <c r="A55" s="140" t="s">
        <v>467</v>
      </c>
    </row>
    <row r="56" spans="1:3">
      <c r="A56" s="140" t="s">
        <v>468</v>
      </c>
    </row>
    <row r="57" spans="1:3" ht="13.9">
      <c r="A57" s="142" t="s">
        <v>469</v>
      </c>
    </row>
    <row r="58" spans="1:3" ht="13.9">
      <c r="A58" s="142" t="s">
        <v>470</v>
      </c>
    </row>
    <row r="59" spans="1:3" ht="13.9">
      <c r="A59" s="142" t="s">
        <v>471</v>
      </c>
    </row>
    <row r="61" spans="1:3" ht="13.9">
      <c r="A61" t="s">
        <v>472</v>
      </c>
    </row>
    <row r="63" spans="1:3" ht="27.75">
      <c r="A63" s="136" t="s">
        <v>473</v>
      </c>
      <c r="B63" s="136" t="s">
        <v>474</v>
      </c>
      <c r="C63" s="136" t="s">
        <v>475</v>
      </c>
    </row>
    <row r="64" spans="1:3">
      <c r="A64" s="137" t="s">
        <v>476</v>
      </c>
      <c r="B64" s="139">
        <v>10000000</v>
      </c>
      <c r="C64" s="143">
        <v>0.5</v>
      </c>
    </row>
    <row r="65" spans="1:3">
      <c r="A65" s="137" t="s">
        <v>477</v>
      </c>
      <c r="B65" s="139">
        <v>1500000</v>
      </c>
      <c r="C65" s="144">
        <v>7.4999999999999997E-2</v>
      </c>
    </row>
    <row r="66" spans="1:3" ht="27">
      <c r="A66" s="137" t="s">
        <v>478</v>
      </c>
      <c r="B66" s="139">
        <v>3000000</v>
      </c>
      <c r="C66" s="143">
        <v>0.15</v>
      </c>
    </row>
    <row r="67" spans="1:3">
      <c r="A67" s="137" t="s">
        <v>479</v>
      </c>
      <c r="B67" s="139">
        <v>1000000</v>
      </c>
      <c r="C67" s="143">
        <v>0.05</v>
      </c>
    </row>
    <row r="68" spans="1:3" ht="27">
      <c r="A68" s="137" t="s">
        <v>480</v>
      </c>
      <c r="B68" s="139">
        <v>2000000</v>
      </c>
      <c r="C68" s="143">
        <v>0.1</v>
      </c>
    </row>
    <row r="69" spans="1:3" ht="27">
      <c r="A69" s="137" t="s">
        <v>481</v>
      </c>
      <c r="B69" s="139">
        <v>2500000</v>
      </c>
      <c r="C69" s="144">
        <v>0.125</v>
      </c>
    </row>
    <row r="70" spans="1:3" ht="13.9">
      <c r="A70" s="138" t="s">
        <v>482</v>
      </c>
      <c r="B70" s="145">
        <v>20000000</v>
      </c>
      <c r="C70" s="146">
        <v>1</v>
      </c>
    </row>
    <row r="73" spans="1:3" ht="22.5">
      <c r="A73" s="130" t="s">
        <v>483</v>
      </c>
    </row>
    <row r="75" spans="1:3" ht="17.25">
      <c r="A75" s="131" t="s">
        <v>445</v>
      </c>
    </row>
    <row r="77" spans="1:3">
      <c r="A77" t="s">
        <v>484</v>
      </c>
    </row>
    <row r="79" spans="1:3" ht="17.25">
      <c r="A79" s="131" t="s">
        <v>485</v>
      </c>
    </row>
    <row r="80" spans="1:3">
      <c r="A80" s="133"/>
    </row>
    <row r="81" spans="1:1" ht="13.9">
      <c r="A81" s="135" t="s">
        <v>486</v>
      </c>
    </row>
    <row r="82" spans="1:1">
      <c r="A82" s="133"/>
    </row>
    <row r="83" spans="1:1">
      <c r="A83" s="133"/>
    </row>
    <row r="84" spans="1:1">
      <c r="A84" s="140" t="s">
        <v>487</v>
      </c>
    </row>
    <row r="85" spans="1:1" ht="13.9">
      <c r="A85" s="140" t="s">
        <v>488</v>
      </c>
    </row>
    <row r="86" spans="1:1">
      <c r="A86" s="133"/>
    </row>
    <row r="87" spans="1:1" ht="13.9">
      <c r="A87" s="135" t="s">
        <v>489</v>
      </c>
    </row>
    <row r="88" spans="1:1">
      <c r="A88" s="133"/>
    </row>
    <row r="89" spans="1:1">
      <c r="A89" s="133"/>
    </row>
    <row r="90" spans="1:1" ht="13.9">
      <c r="A90" s="147" t="s">
        <v>490</v>
      </c>
    </row>
    <row r="91" spans="1:1" ht="13.9">
      <c r="A91" s="142" t="s">
        <v>491</v>
      </c>
    </row>
    <row r="92" spans="1:1" ht="13.9">
      <c r="A92" s="142" t="s">
        <v>492</v>
      </c>
    </row>
    <row r="93" spans="1:1" ht="13.9">
      <c r="A93" s="142" t="s">
        <v>493</v>
      </c>
    </row>
    <row r="94" spans="1:1" ht="13.9">
      <c r="A94" s="142" t="s">
        <v>494</v>
      </c>
    </row>
    <row r="95" spans="1:1" ht="13.9">
      <c r="A95" s="141" t="s">
        <v>495</v>
      </c>
    </row>
    <row r="96" spans="1:1">
      <c r="A96" s="133"/>
    </row>
    <row r="97" spans="1:5" ht="13.9">
      <c r="A97" s="135" t="s">
        <v>496</v>
      </c>
    </row>
    <row r="98" spans="1:5">
      <c r="A98" s="133"/>
    </row>
    <row r="99" spans="1:5">
      <c r="A99" s="133"/>
    </row>
    <row r="100" spans="1:5">
      <c r="A100" s="140" t="s">
        <v>497</v>
      </c>
    </row>
    <row r="102" spans="1:5" ht="13.9">
      <c r="A102" t="s">
        <v>498</v>
      </c>
    </row>
    <row r="104" spans="1:5" ht="27.75">
      <c r="A104" s="136" t="s">
        <v>499</v>
      </c>
      <c r="B104" s="136" t="s">
        <v>500</v>
      </c>
      <c r="C104" s="136" t="s">
        <v>501</v>
      </c>
      <c r="D104" s="136" t="s">
        <v>502</v>
      </c>
      <c r="E104" s="136" t="s">
        <v>503</v>
      </c>
    </row>
    <row r="105" spans="1:5">
      <c r="A105" s="137" t="s">
        <v>476</v>
      </c>
      <c r="B105" s="139">
        <v>10000000</v>
      </c>
      <c r="C105" s="139">
        <v>10000000</v>
      </c>
      <c r="D105" s="139">
        <v>10500000</v>
      </c>
      <c r="E105" s="137">
        <v>0.95</v>
      </c>
    </row>
    <row r="106" spans="1:5" ht="27">
      <c r="A106" s="137" t="s">
        <v>478</v>
      </c>
      <c r="B106" s="139">
        <v>3000000</v>
      </c>
      <c r="C106" s="139">
        <v>2500000</v>
      </c>
      <c r="D106" s="139">
        <v>3200000</v>
      </c>
      <c r="E106" s="137">
        <v>0.78</v>
      </c>
    </row>
    <row r="107" spans="1:5">
      <c r="A107" s="137" t="s">
        <v>479</v>
      </c>
      <c r="B107" s="139">
        <v>1000000</v>
      </c>
      <c r="C107" s="139">
        <v>1000000</v>
      </c>
      <c r="D107" s="139">
        <v>900000</v>
      </c>
      <c r="E107" s="137">
        <v>1.1100000000000001</v>
      </c>
    </row>
    <row r="109" spans="1:5" ht="13.9">
      <c r="A109" s="134" t="s">
        <v>504</v>
      </c>
    </row>
    <row r="110" spans="1:5">
      <c r="A110" s="133"/>
    </row>
    <row r="111" spans="1:5" ht="13.9">
      <c r="A111" s="135" t="s">
        <v>505</v>
      </c>
    </row>
    <row r="112" spans="1:5" ht="13.9">
      <c r="A112" s="135" t="s">
        <v>506</v>
      </c>
    </row>
    <row r="113" spans="1:3" ht="13.9">
      <c r="A113" s="135" t="s">
        <v>507</v>
      </c>
    </row>
    <row r="117" spans="1:3" ht="22.5">
      <c r="A117" s="130" t="s">
        <v>508</v>
      </c>
    </row>
    <row r="119" spans="1:3" ht="17.25">
      <c r="A119" s="131" t="s">
        <v>445</v>
      </c>
    </row>
    <row r="121" spans="1:3">
      <c r="A121" t="s">
        <v>509</v>
      </c>
    </row>
    <row r="123" spans="1:3" ht="17.25">
      <c r="A123" s="131" t="s">
        <v>510</v>
      </c>
    </row>
    <row r="125" spans="1:3" ht="13.9">
      <c r="A125" s="136" t="s">
        <v>231</v>
      </c>
      <c r="B125" s="136" t="s">
        <v>232</v>
      </c>
      <c r="C125" s="136" t="s">
        <v>233</v>
      </c>
    </row>
    <row r="126" spans="1:3" ht="40.5">
      <c r="A126" s="137" t="s">
        <v>511</v>
      </c>
      <c r="B126" s="137" t="s">
        <v>512</v>
      </c>
      <c r="C126" s="137" t="s">
        <v>513</v>
      </c>
    </row>
    <row r="127" spans="1:3" ht="54">
      <c r="A127" s="137" t="s">
        <v>514</v>
      </c>
      <c r="B127" s="137" t="s">
        <v>515</v>
      </c>
      <c r="C127" s="137" t="s">
        <v>516</v>
      </c>
    </row>
    <row r="128" spans="1:3" ht="40.5">
      <c r="A128" s="137" t="s">
        <v>517</v>
      </c>
      <c r="B128" s="137" t="s">
        <v>518</v>
      </c>
      <c r="C128" s="137" t="s">
        <v>519</v>
      </c>
    </row>
    <row r="131" spans="1:2" ht="22.5">
      <c r="A131" s="130" t="s">
        <v>520</v>
      </c>
    </row>
    <row r="133" spans="1:2" ht="17.25">
      <c r="A133" s="131" t="s">
        <v>445</v>
      </c>
    </row>
    <row r="135" spans="1:2" ht="13.9">
      <c r="A135" t="s">
        <v>521</v>
      </c>
    </row>
    <row r="137" spans="1:2" ht="13.9">
      <c r="A137" t="s">
        <v>522</v>
      </c>
    </row>
    <row r="139" spans="1:2" ht="27.75">
      <c r="A139" s="136" t="s">
        <v>523</v>
      </c>
      <c r="B139" s="136" t="s">
        <v>524</v>
      </c>
    </row>
    <row r="140" spans="1:2" ht="67.5">
      <c r="A140" s="138" t="s">
        <v>525</v>
      </c>
      <c r="B140" s="137" t="s">
        <v>526</v>
      </c>
    </row>
    <row r="141" spans="1:2" ht="54">
      <c r="A141" s="138" t="s">
        <v>527</v>
      </c>
      <c r="B141" s="137" t="s">
        <v>528</v>
      </c>
    </row>
    <row r="142" spans="1:2" ht="54">
      <c r="A142" s="138" t="s">
        <v>529</v>
      </c>
      <c r="B142" s="137" t="s">
        <v>530</v>
      </c>
    </row>
    <row r="143" spans="1:2" ht="67.5">
      <c r="A143" s="138" t="s">
        <v>531</v>
      </c>
      <c r="B143" s="137" t="s">
        <v>532</v>
      </c>
    </row>
    <row r="146" spans="1:4" ht="22.5">
      <c r="A146" s="130" t="s">
        <v>533</v>
      </c>
    </row>
    <row r="148" spans="1:4" ht="17.25">
      <c r="A148" s="131" t="s">
        <v>445</v>
      </c>
    </row>
    <row r="150" spans="1:4">
      <c r="A150" t="s">
        <v>534</v>
      </c>
    </row>
    <row r="152" spans="1:4" ht="13.9">
      <c r="A152" t="s">
        <v>535</v>
      </c>
    </row>
    <row r="153" spans="1:4">
      <c r="A153" s="133"/>
    </row>
    <row r="154" spans="1:4" ht="13.9">
      <c r="A154" s="135" t="s">
        <v>536</v>
      </c>
    </row>
    <row r="155" spans="1:4" ht="13.9">
      <c r="A155" s="135" t="s">
        <v>537</v>
      </c>
    </row>
    <row r="156" spans="1:4" ht="13.9">
      <c r="A156" s="135" t="s">
        <v>538</v>
      </c>
    </row>
    <row r="158" spans="1:4" ht="13.9">
      <c r="A158" t="s">
        <v>539</v>
      </c>
    </row>
    <row r="160" spans="1:4" ht="27.75">
      <c r="A160" s="136" t="s">
        <v>540</v>
      </c>
      <c r="B160" s="136" t="s">
        <v>541</v>
      </c>
      <c r="C160" s="136" t="s">
        <v>542</v>
      </c>
      <c r="D160" s="136" t="s">
        <v>543</v>
      </c>
    </row>
    <row r="161" spans="1:4" ht="27">
      <c r="A161" s="137" t="s">
        <v>544</v>
      </c>
      <c r="B161" s="139">
        <v>2000000</v>
      </c>
      <c r="C161" s="139">
        <v>2100000</v>
      </c>
      <c r="D161" s="137" t="s">
        <v>545</v>
      </c>
    </row>
    <row r="162" spans="1:4" ht="27">
      <c r="A162" s="137" t="s">
        <v>546</v>
      </c>
      <c r="B162" s="139">
        <v>4000000</v>
      </c>
      <c r="C162" s="139">
        <v>3800000</v>
      </c>
      <c r="D162" s="137" t="s">
        <v>547</v>
      </c>
    </row>
    <row r="165" spans="1:4" ht="22.5">
      <c r="A165" s="130" t="s">
        <v>435</v>
      </c>
    </row>
    <row r="167" spans="1:4" ht="13.9">
      <c r="A167" t="s">
        <v>548</v>
      </c>
    </row>
    <row r="168" spans="1:4" ht="13.9">
      <c r="A168" t="s">
        <v>549</v>
      </c>
    </row>
    <row r="169" spans="1:4" ht="13.9">
      <c r="A169" t="s">
        <v>550</v>
      </c>
    </row>
    <row r="170" spans="1:4" ht="13.9">
      <c r="A170" t="s">
        <v>551</v>
      </c>
    </row>
    <row r="171" spans="1:4" ht="13.9">
      <c r="A171" t="s">
        <v>552</v>
      </c>
    </row>
    <row r="173" spans="1:4" ht="13.9">
      <c r="A173" t="s">
        <v>553</v>
      </c>
    </row>
  </sheetData>
  <phoneticPr fontId="25" type="noConversion"/>
  <pageMargins left="0.7" right="0.7" top="0.75" bottom="0.75" header="0.3" footer="0.3"/>
  <ignoredErrors>
    <ignoredError sqref="F2 F3:F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57A59-2322-404A-B372-0E8665D886AD}">
  <dimension ref="A8:P124"/>
  <sheetViews>
    <sheetView zoomScale="71" workbookViewId="0">
      <selection activeCell="M32" sqref="M32"/>
    </sheetView>
  </sheetViews>
  <sheetFormatPr defaultColWidth="8.8125" defaultRowHeight="13.5"/>
  <cols>
    <col min="1" max="1" width="12.1875" customWidth="1"/>
    <col min="3" max="3" width="10.8125" customWidth="1"/>
    <col min="6" max="6" width="7.1875" customWidth="1"/>
    <col min="7" max="7" width="5.1875" customWidth="1"/>
    <col min="8" max="8" width="5.8125" customWidth="1"/>
    <col min="9" max="9" width="10.1875" customWidth="1"/>
    <col min="10" max="10" width="6.5" customWidth="1"/>
    <col min="12" max="12" width="10.1875" customWidth="1"/>
    <col min="14" max="14" width="11.5" customWidth="1"/>
  </cols>
  <sheetData>
    <row r="8" spans="1:16">
      <c r="A8" s="103" t="s">
        <v>95</v>
      </c>
      <c r="C8" s="104"/>
      <c r="F8">
        <v>10</v>
      </c>
      <c r="G8">
        <v>6</v>
      </c>
      <c r="H8">
        <v>5</v>
      </c>
      <c r="I8" s="2">
        <f>F8*G8*H8</f>
        <v>300</v>
      </c>
      <c r="J8" t="s">
        <v>96</v>
      </c>
      <c r="L8" t="s">
        <v>97</v>
      </c>
      <c r="P8" t="s">
        <v>98</v>
      </c>
    </row>
    <row r="9" spans="1:16">
      <c r="C9" s="104"/>
      <c r="P9" t="s">
        <v>99</v>
      </c>
    </row>
    <row r="10" spans="1:16">
      <c r="A10" s="103"/>
      <c r="C10" s="104"/>
    </row>
    <row r="11" spans="1:16">
      <c r="C11" s="104"/>
    </row>
    <row r="12" spans="1:16">
      <c r="A12" s="103"/>
      <c r="C12" s="104"/>
    </row>
    <row r="13" spans="1:16">
      <c r="A13" s="103" t="s">
        <v>100</v>
      </c>
      <c r="C13" s="104"/>
      <c r="F13">
        <v>8</v>
      </c>
      <c r="G13">
        <v>5</v>
      </c>
      <c r="H13">
        <v>2</v>
      </c>
      <c r="I13" s="2">
        <f>F13*G13*H13</f>
        <v>80</v>
      </c>
      <c r="J13" t="s">
        <v>101</v>
      </c>
      <c r="L13" t="s">
        <v>102</v>
      </c>
      <c r="P13" t="s">
        <v>98</v>
      </c>
    </row>
    <row r="14" spans="1:16">
      <c r="P14" t="s">
        <v>99</v>
      </c>
    </row>
    <row r="26" spans="1:2" ht="13.9">
      <c r="A26" s="106" t="s">
        <v>161</v>
      </c>
      <c r="B26" t="s">
        <v>338</v>
      </c>
    </row>
    <row r="28" spans="1:2" ht="17.25">
      <c r="A28" s="131" t="s">
        <v>339</v>
      </c>
    </row>
    <row r="32" spans="1:2" ht="22.5">
      <c r="A32" s="130" t="s">
        <v>340</v>
      </c>
    </row>
    <row r="34" spans="1:3">
      <c r="A34" t="s">
        <v>341</v>
      </c>
    </row>
    <row r="36" spans="1:3" ht="13.9">
      <c r="A36" s="136" t="s">
        <v>342</v>
      </c>
      <c r="B36" s="136" t="s">
        <v>343</v>
      </c>
      <c r="C36" s="136" t="s">
        <v>344</v>
      </c>
    </row>
    <row r="37" spans="1:3" ht="27.75">
      <c r="A37" s="138" t="s">
        <v>274</v>
      </c>
      <c r="B37" s="137" t="s">
        <v>345</v>
      </c>
      <c r="C37" s="137" t="s">
        <v>346</v>
      </c>
    </row>
    <row r="38" spans="1:3" ht="40.5">
      <c r="A38" s="137"/>
      <c r="B38" s="137" t="s">
        <v>347</v>
      </c>
      <c r="C38" s="137" t="s">
        <v>348</v>
      </c>
    </row>
    <row r="39" spans="1:3" ht="40.5">
      <c r="A39" s="138" t="s">
        <v>284</v>
      </c>
      <c r="B39" s="137" t="s">
        <v>349</v>
      </c>
      <c r="C39" s="137" t="s">
        <v>350</v>
      </c>
    </row>
    <row r="40" spans="1:3" ht="27">
      <c r="A40" s="137"/>
      <c r="B40" s="137" t="s">
        <v>351</v>
      </c>
      <c r="C40" s="137" t="s">
        <v>352</v>
      </c>
    </row>
    <row r="41" spans="1:3" ht="67.5">
      <c r="A41" s="138" t="s">
        <v>293</v>
      </c>
      <c r="B41" s="137" t="s">
        <v>353</v>
      </c>
      <c r="C41" s="137" t="s">
        <v>354</v>
      </c>
    </row>
    <row r="42" spans="1:3" ht="67.5">
      <c r="A42" s="137"/>
      <c r="B42" s="137" t="s">
        <v>355</v>
      </c>
      <c r="C42" s="137" t="s">
        <v>356</v>
      </c>
    </row>
    <row r="43" spans="1:3" ht="54">
      <c r="A43" s="138" t="s">
        <v>303</v>
      </c>
      <c r="B43" s="137" t="s">
        <v>357</v>
      </c>
      <c r="C43" s="137" t="s">
        <v>348</v>
      </c>
    </row>
    <row r="44" spans="1:3" ht="40.5">
      <c r="A44" s="137"/>
      <c r="B44" s="137" t="s">
        <v>358</v>
      </c>
      <c r="C44" s="137" t="s">
        <v>359</v>
      </c>
    </row>
    <row r="45" spans="1:3" ht="54">
      <c r="A45" s="138" t="s">
        <v>311</v>
      </c>
      <c r="B45" s="137" t="s">
        <v>360</v>
      </c>
      <c r="C45" s="137" t="s">
        <v>361</v>
      </c>
    </row>
    <row r="46" spans="1:3" ht="54">
      <c r="A46" s="137"/>
      <c r="B46" s="137" t="s">
        <v>362</v>
      </c>
      <c r="C46" s="137" t="s">
        <v>363</v>
      </c>
    </row>
    <row r="47" spans="1:3" ht="54">
      <c r="A47" s="138" t="s">
        <v>321</v>
      </c>
      <c r="B47" s="137" t="s">
        <v>364</v>
      </c>
      <c r="C47" s="137" t="s">
        <v>365</v>
      </c>
    </row>
    <row r="48" spans="1:3" ht="54">
      <c r="A48" s="137"/>
      <c r="B48" s="137" t="s">
        <v>366</v>
      </c>
      <c r="C48" s="137" t="s">
        <v>363</v>
      </c>
    </row>
    <row r="51" spans="1:4" ht="22.5">
      <c r="A51" s="130" t="s">
        <v>367</v>
      </c>
    </row>
    <row r="53" spans="1:4" ht="13.9">
      <c r="A53" t="s">
        <v>368</v>
      </c>
    </row>
    <row r="55" spans="1:4" ht="27.75">
      <c r="A55" s="136" t="s">
        <v>369</v>
      </c>
      <c r="B55" s="136" t="s">
        <v>370</v>
      </c>
      <c r="C55" s="136" t="s">
        <v>371</v>
      </c>
      <c r="D55" s="136" t="s">
        <v>372</v>
      </c>
    </row>
    <row r="56" spans="1:4" ht="27.75">
      <c r="A56" s="138" t="s">
        <v>345</v>
      </c>
      <c r="B56" s="137" t="s">
        <v>373</v>
      </c>
      <c r="C56" s="137" t="s">
        <v>373</v>
      </c>
      <c r="D56" s="138" t="s">
        <v>374</v>
      </c>
    </row>
    <row r="57" spans="1:4" ht="27.75">
      <c r="A57" s="138" t="s">
        <v>375</v>
      </c>
      <c r="B57" s="137" t="s">
        <v>376</v>
      </c>
      <c r="C57" s="137" t="s">
        <v>373</v>
      </c>
      <c r="D57" s="138" t="s">
        <v>377</v>
      </c>
    </row>
    <row r="58" spans="1:4" ht="27.75">
      <c r="A58" s="138" t="s">
        <v>378</v>
      </c>
      <c r="B58" s="137" t="s">
        <v>379</v>
      </c>
      <c r="C58" s="137" t="s">
        <v>373</v>
      </c>
      <c r="D58" s="138" t="s">
        <v>380</v>
      </c>
    </row>
    <row r="59" spans="1:4" ht="27.75">
      <c r="A59" s="138" t="s">
        <v>381</v>
      </c>
      <c r="B59" s="137" t="s">
        <v>373</v>
      </c>
      <c r="C59" s="137" t="s">
        <v>376</v>
      </c>
      <c r="D59" s="138" t="s">
        <v>377</v>
      </c>
    </row>
    <row r="60" spans="1:4" ht="27.75">
      <c r="A60" s="138" t="s">
        <v>382</v>
      </c>
      <c r="B60" s="137" t="s">
        <v>376</v>
      </c>
      <c r="C60" s="137" t="s">
        <v>373</v>
      </c>
      <c r="D60" s="138" t="s">
        <v>377</v>
      </c>
    </row>
    <row r="61" spans="1:4" ht="27.75">
      <c r="A61" s="138" t="s">
        <v>358</v>
      </c>
      <c r="B61" s="137" t="s">
        <v>379</v>
      </c>
      <c r="C61" s="137" t="s">
        <v>373</v>
      </c>
      <c r="D61" s="138" t="s">
        <v>380</v>
      </c>
    </row>
    <row r="62" spans="1:4" ht="27.75">
      <c r="A62" s="138" t="s">
        <v>383</v>
      </c>
      <c r="B62" s="137" t="s">
        <v>373</v>
      </c>
      <c r="C62" s="137" t="s">
        <v>373</v>
      </c>
      <c r="D62" s="138" t="s">
        <v>374</v>
      </c>
    </row>
    <row r="63" spans="1:4" ht="27.75">
      <c r="A63" s="138" t="s">
        <v>384</v>
      </c>
      <c r="B63" s="137" t="s">
        <v>379</v>
      </c>
      <c r="C63" s="137" t="s">
        <v>373</v>
      </c>
      <c r="D63" s="138" t="s">
        <v>380</v>
      </c>
    </row>
    <row r="64" spans="1:4" ht="27.75">
      <c r="A64" s="138" t="s">
        <v>385</v>
      </c>
      <c r="B64" s="137" t="s">
        <v>376</v>
      </c>
      <c r="C64" s="137" t="s">
        <v>376</v>
      </c>
      <c r="D64" s="138" t="s">
        <v>380</v>
      </c>
    </row>
    <row r="66" spans="1:4" ht="13.9">
      <c r="A66" t="s">
        <v>386</v>
      </c>
    </row>
    <row r="70" spans="1:4" ht="22.5">
      <c r="A70" s="130" t="s">
        <v>387</v>
      </c>
    </row>
    <row r="72" spans="1:4" ht="13.9">
      <c r="A72" t="s">
        <v>388</v>
      </c>
    </row>
    <row r="74" spans="1:4" ht="27.75">
      <c r="A74" s="136" t="s">
        <v>369</v>
      </c>
      <c r="B74" s="136" t="s">
        <v>389</v>
      </c>
      <c r="C74" s="136" t="s">
        <v>390</v>
      </c>
      <c r="D74" s="136" t="s">
        <v>391</v>
      </c>
    </row>
    <row r="75" spans="1:4" ht="27.75">
      <c r="A75" s="138" t="s">
        <v>345</v>
      </c>
      <c r="B75" s="139">
        <v>1000000</v>
      </c>
      <c r="C75" s="137" t="s">
        <v>392</v>
      </c>
      <c r="D75" s="137" t="s">
        <v>393</v>
      </c>
    </row>
    <row r="76" spans="1:4" ht="27.75">
      <c r="A76" s="138" t="s">
        <v>375</v>
      </c>
      <c r="B76" s="139">
        <v>500000</v>
      </c>
      <c r="C76" s="137" t="s">
        <v>394</v>
      </c>
      <c r="D76" s="137" t="s">
        <v>395</v>
      </c>
    </row>
    <row r="77" spans="1:4" ht="27.75">
      <c r="A77" s="138" t="s">
        <v>383</v>
      </c>
      <c r="B77" s="139">
        <v>2000000</v>
      </c>
      <c r="C77" s="137" t="s">
        <v>396</v>
      </c>
      <c r="D77" s="137" t="s">
        <v>397</v>
      </c>
    </row>
    <row r="78" spans="1:4" ht="27.75">
      <c r="A78" s="138" t="s">
        <v>382</v>
      </c>
      <c r="B78" s="139">
        <v>1500000</v>
      </c>
      <c r="C78" s="137" t="s">
        <v>398</v>
      </c>
      <c r="D78" s="137" t="s">
        <v>399</v>
      </c>
    </row>
    <row r="80" spans="1:4">
      <c r="A80" t="s">
        <v>400</v>
      </c>
    </row>
    <row r="84" spans="1:3" ht="22.5">
      <c r="A84" s="130" t="s">
        <v>401</v>
      </c>
    </row>
    <row r="86" spans="1:3" ht="13.9">
      <c r="A86" t="s">
        <v>402</v>
      </c>
    </row>
    <row r="88" spans="1:3" ht="27.75">
      <c r="A88" s="136" t="s">
        <v>369</v>
      </c>
      <c r="B88" s="136" t="s">
        <v>403</v>
      </c>
      <c r="C88" s="136" t="s">
        <v>404</v>
      </c>
    </row>
    <row r="89" spans="1:3" ht="40.5">
      <c r="A89" s="149" t="s">
        <v>345</v>
      </c>
      <c r="B89" s="150" t="s">
        <v>405</v>
      </c>
      <c r="C89" s="137" t="s">
        <v>406</v>
      </c>
    </row>
    <row r="90" spans="1:3" ht="27">
      <c r="A90" s="149"/>
      <c r="B90" s="150"/>
      <c r="C90" s="137" t="s">
        <v>407</v>
      </c>
    </row>
    <row r="91" spans="1:3" ht="54">
      <c r="A91" s="149" t="s">
        <v>375</v>
      </c>
      <c r="B91" s="150" t="s">
        <v>408</v>
      </c>
      <c r="C91" s="137" t="s">
        <v>409</v>
      </c>
    </row>
    <row r="92" spans="1:3" ht="54">
      <c r="A92" s="149"/>
      <c r="B92" s="150"/>
      <c r="C92" s="137" t="s">
        <v>410</v>
      </c>
    </row>
    <row r="93" spans="1:3" ht="27">
      <c r="A93" s="149" t="s">
        <v>383</v>
      </c>
      <c r="B93" s="150" t="s">
        <v>405</v>
      </c>
      <c r="C93" s="137" t="s">
        <v>411</v>
      </c>
    </row>
    <row r="94" spans="1:3" ht="40.5">
      <c r="A94" s="149"/>
      <c r="B94" s="150"/>
      <c r="C94" s="137" t="s">
        <v>412</v>
      </c>
    </row>
    <row r="95" spans="1:3" ht="40.5">
      <c r="A95" s="149" t="s">
        <v>382</v>
      </c>
      <c r="B95" s="150" t="s">
        <v>413</v>
      </c>
      <c r="C95" s="137" t="s">
        <v>414</v>
      </c>
    </row>
    <row r="96" spans="1:3" ht="27">
      <c r="A96" s="149"/>
      <c r="B96" s="150"/>
      <c r="C96" s="137" t="s">
        <v>415</v>
      </c>
    </row>
    <row r="98" spans="1:4" ht="13.9">
      <c r="A98" t="s">
        <v>416</v>
      </c>
    </row>
    <row r="102" spans="1:4" ht="22.5">
      <c r="A102" s="130" t="s">
        <v>417</v>
      </c>
    </row>
    <row r="104" spans="1:4">
      <c r="A104" t="s">
        <v>418</v>
      </c>
    </row>
    <row r="106" spans="1:4" ht="13.9">
      <c r="A106" s="136" t="s">
        <v>369</v>
      </c>
      <c r="B106" s="136" t="s">
        <v>419</v>
      </c>
      <c r="C106" s="136" t="s">
        <v>420</v>
      </c>
      <c r="D106" s="136" t="s">
        <v>421</v>
      </c>
    </row>
    <row r="107" spans="1:4" ht="67.5">
      <c r="A107" s="138" t="s">
        <v>345</v>
      </c>
      <c r="B107" s="137" t="s">
        <v>422</v>
      </c>
      <c r="C107" s="137" t="s">
        <v>423</v>
      </c>
      <c r="D107" s="137" t="s">
        <v>424</v>
      </c>
    </row>
    <row r="108" spans="1:4" ht="67.5">
      <c r="A108" s="138" t="s">
        <v>375</v>
      </c>
      <c r="B108" s="137" t="s">
        <v>425</v>
      </c>
      <c r="C108" s="137" t="s">
        <v>426</v>
      </c>
      <c r="D108" s="137" t="s">
        <v>427</v>
      </c>
    </row>
    <row r="109" spans="1:4" ht="67.5">
      <c r="A109" s="138" t="s">
        <v>383</v>
      </c>
      <c r="B109" s="137" t="s">
        <v>428</v>
      </c>
      <c r="C109" s="137" t="s">
        <v>429</v>
      </c>
      <c r="D109" s="137" t="s">
        <v>430</v>
      </c>
    </row>
    <row r="110" spans="1:4" ht="67.5">
      <c r="A110" s="138" t="s">
        <v>382</v>
      </c>
      <c r="B110" s="137" t="s">
        <v>431</v>
      </c>
      <c r="C110" s="137" t="s">
        <v>432</v>
      </c>
      <c r="D110" s="137" t="s">
        <v>433</v>
      </c>
    </row>
    <row r="112" spans="1:4" ht="13.9">
      <c r="A112" t="s">
        <v>434</v>
      </c>
    </row>
    <row r="116" spans="1:1" ht="17.25">
      <c r="A116" s="131" t="s">
        <v>435</v>
      </c>
    </row>
    <row r="118" spans="1:1" ht="13.9">
      <c r="A118" t="s">
        <v>436</v>
      </c>
    </row>
    <row r="119" spans="1:1" ht="13.9">
      <c r="A119" t="s">
        <v>437</v>
      </c>
    </row>
    <row r="120" spans="1:1" ht="13.9">
      <c r="A120" t="s">
        <v>438</v>
      </c>
    </row>
    <row r="121" spans="1:1" ht="13.9">
      <c r="A121" t="s">
        <v>439</v>
      </c>
    </row>
    <row r="122" spans="1:1" ht="13.9">
      <c r="A122" t="s">
        <v>440</v>
      </c>
    </row>
    <row r="124" spans="1:1" ht="13.9">
      <c r="A124" t="s">
        <v>441</v>
      </c>
    </row>
  </sheetData>
  <mergeCells count="8">
    <mergeCell ref="A95:A96"/>
    <mergeCell ref="B95:B96"/>
    <mergeCell ref="A89:A90"/>
    <mergeCell ref="B89:B90"/>
    <mergeCell ref="A91:A92"/>
    <mergeCell ref="B91:B92"/>
    <mergeCell ref="A93:A94"/>
    <mergeCell ref="B93:B94"/>
  </mergeCells>
  <phoneticPr fontId="25"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O36"/>
  <sheetViews>
    <sheetView showGridLines="0" showRuler="0" zoomScale="40" zoomScaleNormal="40" zoomScalePageLayoutView="70" workbookViewId="0">
      <selection activeCell="S35" sqref="S35"/>
    </sheetView>
  </sheetViews>
  <sheetFormatPr defaultColWidth="8.6875" defaultRowHeight="30" customHeight="1"/>
  <cols>
    <col min="1" max="1" width="2.6875" style="7" customWidth="1"/>
    <col min="2" max="2" width="22.6875" customWidth="1"/>
    <col min="3" max="3" width="16.6875" customWidth="1"/>
    <col min="4" max="4" width="10.6875" customWidth="1"/>
    <col min="5" max="5" width="10.6875" style="2" customWidth="1"/>
    <col min="6" max="9" width="10.6875" customWidth="1"/>
    <col min="10" max="10" width="2.6875" customWidth="1"/>
    <col min="11" max="11" width="6" hidden="1" customWidth="1"/>
    <col min="12" max="68" width="2.6875" customWidth="1"/>
  </cols>
  <sheetData>
    <row r="1" spans="1:67" ht="90" customHeight="1">
      <c r="A1" s="8"/>
      <c r="B1" s="91" t="s">
        <v>107</v>
      </c>
      <c r="C1" s="12"/>
      <c r="D1" s="13"/>
      <c r="E1" s="14"/>
      <c r="F1" s="15"/>
      <c r="G1" s="15"/>
      <c r="H1" s="15"/>
      <c r="I1" s="15"/>
      <c r="K1" s="1"/>
      <c r="L1" s="161" t="s">
        <v>3</v>
      </c>
      <c r="M1" s="162"/>
      <c r="N1" s="162"/>
      <c r="O1" s="162"/>
      <c r="P1" s="162"/>
      <c r="Q1" s="162"/>
      <c r="R1" s="162"/>
      <c r="S1" s="17"/>
      <c r="T1" s="160">
        <v>45601</v>
      </c>
      <c r="U1" s="159"/>
      <c r="V1" s="159"/>
      <c r="W1" s="159"/>
      <c r="X1" s="159"/>
      <c r="Y1" s="159"/>
      <c r="Z1" s="159"/>
      <c r="AA1" s="159"/>
      <c r="AB1" s="159"/>
      <c r="AC1" s="159"/>
    </row>
    <row r="2" spans="1:67" ht="30" customHeight="1">
      <c r="B2" s="89" t="s">
        <v>6</v>
      </c>
      <c r="C2" s="90" t="s">
        <v>103</v>
      </c>
      <c r="D2" s="16"/>
      <c r="E2" s="123" t="s">
        <v>104</v>
      </c>
      <c r="F2" s="16"/>
      <c r="G2" s="16"/>
      <c r="H2" s="16"/>
      <c r="I2" s="16"/>
      <c r="L2" s="161" t="s">
        <v>4</v>
      </c>
      <c r="M2" s="162"/>
      <c r="N2" s="162"/>
      <c r="O2" s="162"/>
      <c r="P2" s="162"/>
      <c r="Q2" s="162"/>
      <c r="R2" s="162"/>
      <c r="S2" s="17"/>
      <c r="T2" s="158">
        <v>0</v>
      </c>
      <c r="U2" s="159"/>
      <c r="V2" s="159"/>
      <c r="W2" s="159"/>
      <c r="X2" s="159"/>
      <c r="Y2" s="159"/>
      <c r="Z2" s="159"/>
      <c r="AA2" s="159"/>
      <c r="AB2" s="159"/>
      <c r="AC2" s="159"/>
    </row>
    <row r="3" spans="1:67" s="19" customFormat="1" ht="30" customHeight="1">
      <c r="A3" s="7"/>
      <c r="B3" s="18"/>
      <c r="D3" s="20"/>
      <c r="E3" s="21"/>
    </row>
    <row r="4" spans="1:67" s="19" customFormat="1" ht="30" customHeight="1">
      <c r="A4" s="8"/>
      <c r="B4" s="22"/>
      <c r="E4" s="23"/>
      <c r="L4" s="165">
        <f>L5</f>
        <v>45593</v>
      </c>
      <c r="M4" s="163"/>
      <c r="N4" s="163"/>
      <c r="O4" s="163"/>
      <c r="P4" s="163"/>
      <c r="Q4" s="163"/>
      <c r="R4" s="163"/>
      <c r="S4" s="163">
        <f>S5</f>
        <v>45600</v>
      </c>
      <c r="T4" s="163"/>
      <c r="U4" s="163"/>
      <c r="V4" s="163"/>
      <c r="W4" s="163"/>
      <c r="X4" s="163"/>
      <c r="Y4" s="163"/>
      <c r="Z4" s="163">
        <f>Z5</f>
        <v>45607</v>
      </c>
      <c r="AA4" s="163"/>
      <c r="AB4" s="163"/>
      <c r="AC4" s="163"/>
      <c r="AD4" s="163"/>
      <c r="AE4" s="163"/>
      <c r="AF4" s="163"/>
      <c r="AG4" s="163">
        <f>AG5</f>
        <v>45614</v>
      </c>
      <c r="AH4" s="163"/>
      <c r="AI4" s="163"/>
      <c r="AJ4" s="163"/>
      <c r="AK4" s="163"/>
      <c r="AL4" s="163"/>
      <c r="AM4" s="163"/>
      <c r="AN4" s="163">
        <f>AN5</f>
        <v>45621</v>
      </c>
      <c r="AO4" s="163"/>
      <c r="AP4" s="163"/>
      <c r="AQ4" s="163"/>
      <c r="AR4" s="163"/>
      <c r="AS4" s="163"/>
      <c r="AT4" s="163"/>
      <c r="AU4" s="163">
        <f>AU5</f>
        <v>45628</v>
      </c>
      <c r="AV4" s="163"/>
      <c r="AW4" s="163"/>
      <c r="AX4" s="163"/>
      <c r="AY4" s="163"/>
      <c r="AZ4" s="163"/>
      <c r="BA4" s="163"/>
      <c r="BB4" s="163">
        <f>BB5</f>
        <v>45635</v>
      </c>
      <c r="BC4" s="163"/>
      <c r="BD4" s="163"/>
      <c r="BE4" s="163"/>
      <c r="BF4" s="163"/>
      <c r="BG4" s="163"/>
      <c r="BH4" s="163"/>
      <c r="BI4" s="163">
        <f>BI5</f>
        <v>45642</v>
      </c>
      <c r="BJ4" s="163"/>
      <c r="BK4" s="163"/>
      <c r="BL4" s="163"/>
      <c r="BM4" s="163"/>
      <c r="BN4" s="163"/>
      <c r="BO4" s="164"/>
    </row>
    <row r="5" spans="1:67" s="19" customFormat="1" ht="15" customHeight="1">
      <c r="A5" s="153"/>
      <c r="B5" s="154" t="s">
        <v>133</v>
      </c>
      <c r="C5" s="156" t="s">
        <v>5</v>
      </c>
      <c r="D5" s="151" t="s">
        <v>1</v>
      </c>
      <c r="E5" s="151" t="s">
        <v>157</v>
      </c>
      <c r="F5" s="151" t="s">
        <v>159</v>
      </c>
      <c r="G5" s="151" t="s">
        <v>138</v>
      </c>
      <c r="H5" s="151" t="s">
        <v>158</v>
      </c>
      <c r="I5" s="151" t="s">
        <v>108</v>
      </c>
      <c r="L5" s="24">
        <f>Project_Start-WEEKDAY(Project_Start,1)+2+7*(Display_Week-1)</f>
        <v>45593</v>
      </c>
      <c r="M5" s="24">
        <f>L5+1</f>
        <v>45594</v>
      </c>
      <c r="N5" s="24">
        <f t="shared" ref="N5:BA5" si="0">M5+1</f>
        <v>45595</v>
      </c>
      <c r="O5" s="24">
        <f t="shared" si="0"/>
        <v>45596</v>
      </c>
      <c r="P5" s="24">
        <f t="shared" si="0"/>
        <v>45597</v>
      </c>
      <c r="Q5" s="24">
        <f t="shared" si="0"/>
        <v>45598</v>
      </c>
      <c r="R5" s="25">
        <f t="shared" si="0"/>
        <v>45599</v>
      </c>
      <c r="S5" s="26">
        <f>R5+1</f>
        <v>45600</v>
      </c>
      <c r="T5" s="24">
        <f>S5+1</f>
        <v>45601</v>
      </c>
      <c r="U5" s="24">
        <f t="shared" si="0"/>
        <v>45602</v>
      </c>
      <c r="V5" s="24">
        <f t="shared" si="0"/>
        <v>45603</v>
      </c>
      <c r="W5" s="24">
        <f t="shared" si="0"/>
        <v>45604</v>
      </c>
      <c r="X5" s="24">
        <f t="shared" si="0"/>
        <v>45605</v>
      </c>
      <c r="Y5" s="25">
        <f t="shared" si="0"/>
        <v>45606</v>
      </c>
      <c r="Z5" s="26">
        <f>Y5+1</f>
        <v>45607</v>
      </c>
      <c r="AA5" s="24">
        <f>Z5+1</f>
        <v>45608</v>
      </c>
      <c r="AB5" s="24">
        <f t="shared" si="0"/>
        <v>45609</v>
      </c>
      <c r="AC5" s="24">
        <f t="shared" si="0"/>
        <v>45610</v>
      </c>
      <c r="AD5" s="24">
        <f t="shared" si="0"/>
        <v>45611</v>
      </c>
      <c r="AE5" s="24">
        <f t="shared" si="0"/>
        <v>45612</v>
      </c>
      <c r="AF5" s="25">
        <f t="shared" si="0"/>
        <v>45613</v>
      </c>
      <c r="AG5" s="26">
        <f>AF5+1</f>
        <v>45614</v>
      </c>
      <c r="AH5" s="24">
        <f>AG5+1</f>
        <v>45615</v>
      </c>
      <c r="AI5" s="24">
        <f t="shared" si="0"/>
        <v>45616</v>
      </c>
      <c r="AJ5" s="24">
        <f t="shared" si="0"/>
        <v>45617</v>
      </c>
      <c r="AK5" s="24">
        <f t="shared" si="0"/>
        <v>45618</v>
      </c>
      <c r="AL5" s="24">
        <f t="shared" si="0"/>
        <v>45619</v>
      </c>
      <c r="AM5" s="25">
        <f t="shared" si="0"/>
        <v>45620</v>
      </c>
      <c r="AN5" s="26">
        <f>AM5+1</f>
        <v>45621</v>
      </c>
      <c r="AO5" s="24">
        <f>AN5+1</f>
        <v>45622</v>
      </c>
      <c r="AP5" s="24">
        <f t="shared" si="0"/>
        <v>45623</v>
      </c>
      <c r="AQ5" s="24">
        <f t="shared" si="0"/>
        <v>45624</v>
      </c>
      <c r="AR5" s="24">
        <f t="shared" si="0"/>
        <v>45625</v>
      </c>
      <c r="AS5" s="24">
        <f t="shared" si="0"/>
        <v>45626</v>
      </c>
      <c r="AT5" s="25">
        <f t="shared" si="0"/>
        <v>45627</v>
      </c>
      <c r="AU5" s="26">
        <f>AT5+1</f>
        <v>45628</v>
      </c>
      <c r="AV5" s="24">
        <f>AU5+1</f>
        <v>45629</v>
      </c>
      <c r="AW5" s="24">
        <f t="shared" si="0"/>
        <v>45630</v>
      </c>
      <c r="AX5" s="24">
        <f t="shared" si="0"/>
        <v>45631</v>
      </c>
      <c r="AY5" s="24">
        <f t="shared" si="0"/>
        <v>45632</v>
      </c>
      <c r="AZ5" s="24">
        <f t="shared" si="0"/>
        <v>45633</v>
      </c>
      <c r="BA5" s="25">
        <f t="shared" si="0"/>
        <v>45634</v>
      </c>
      <c r="BB5" s="26">
        <f>BA5+1</f>
        <v>45635</v>
      </c>
      <c r="BC5" s="24">
        <f>BB5+1</f>
        <v>45636</v>
      </c>
      <c r="BD5" s="24">
        <f t="shared" ref="BD5:BH5" si="1">BC5+1</f>
        <v>45637</v>
      </c>
      <c r="BE5" s="24">
        <f t="shared" si="1"/>
        <v>45638</v>
      </c>
      <c r="BF5" s="24">
        <f t="shared" si="1"/>
        <v>45639</v>
      </c>
      <c r="BG5" s="24">
        <f t="shared" si="1"/>
        <v>45640</v>
      </c>
      <c r="BH5" s="25">
        <f t="shared" si="1"/>
        <v>45641</v>
      </c>
      <c r="BI5" s="26">
        <f>BH5+1</f>
        <v>45642</v>
      </c>
      <c r="BJ5" s="24">
        <f>BI5+1</f>
        <v>45643</v>
      </c>
      <c r="BK5" s="24">
        <f t="shared" ref="BK5:BO5" si="2">BJ5+1</f>
        <v>45644</v>
      </c>
      <c r="BL5" s="24">
        <f t="shared" si="2"/>
        <v>45645</v>
      </c>
      <c r="BM5" s="24">
        <f t="shared" si="2"/>
        <v>45646</v>
      </c>
      <c r="BN5" s="24">
        <f t="shared" si="2"/>
        <v>45647</v>
      </c>
      <c r="BO5" s="24">
        <f t="shared" si="2"/>
        <v>45648</v>
      </c>
    </row>
    <row r="6" spans="1:67" s="19" customFormat="1" ht="15" customHeight="1" thickBot="1">
      <c r="A6" s="153"/>
      <c r="B6" s="155"/>
      <c r="C6" s="152"/>
      <c r="D6" s="152"/>
      <c r="E6" s="152"/>
      <c r="F6" s="152"/>
      <c r="G6" s="152"/>
      <c r="H6" s="157"/>
      <c r="I6" s="152"/>
      <c r="L6" s="27" t="str">
        <f t="shared" ref="L6:AQ6" si="3">LEFT(TEXT(L5,"ddd"),1)</f>
        <v>M</v>
      </c>
      <c r="M6" s="28" t="str">
        <f t="shared" si="3"/>
        <v>T</v>
      </c>
      <c r="N6" s="28" t="str">
        <f t="shared" si="3"/>
        <v>W</v>
      </c>
      <c r="O6" s="28" t="str">
        <f t="shared" si="3"/>
        <v>T</v>
      </c>
      <c r="P6" s="28" t="str">
        <f t="shared" si="3"/>
        <v>F</v>
      </c>
      <c r="Q6" s="28" t="str">
        <f t="shared" si="3"/>
        <v>S</v>
      </c>
      <c r="R6" s="28" t="str">
        <f t="shared" si="3"/>
        <v>S</v>
      </c>
      <c r="S6" s="28" t="str">
        <f t="shared" si="3"/>
        <v>M</v>
      </c>
      <c r="T6" s="28" t="str">
        <f t="shared" si="3"/>
        <v>T</v>
      </c>
      <c r="U6" s="28" t="str">
        <f t="shared" si="3"/>
        <v>W</v>
      </c>
      <c r="V6" s="28" t="str">
        <f t="shared" si="3"/>
        <v>T</v>
      </c>
      <c r="W6" s="28" t="str">
        <f t="shared" si="3"/>
        <v>F</v>
      </c>
      <c r="X6" s="28" t="str">
        <f t="shared" si="3"/>
        <v>S</v>
      </c>
      <c r="Y6" s="28" t="str">
        <f t="shared" si="3"/>
        <v>S</v>
      </c>
      <c r="Z6" s="28" t="str">
        <f t="shared" si="3"/>
        <v>M</v>
      </c>
      <c r="AA6" s="28" t="str">
        <f t="shared" si="3"/>
        <v>T</v>
      </c>
      <c r="AB6" s="28" t="str">
        <f t="shared" si="3"/>
        <v>W</v>
      </c>
      <c r="AC6" s="28" t="str">
        <f t="shared" si="3"/>
        <v>T</v>
      </c>
      <c r="AD6" s="28" t="str">
        <f t="shared" si="3"/>
        <v>F</v>
      </c>
      <c r="AE6" s="28" t="str">
        <f t="shared" si="3"/>
        <v>S</v>
      </c>
      <c r="AF6" s="28" t="str">
        <f t="shared" si="3"/>
        <v>S</v>
      </c>
      <c r="AG6" s="28" t="str">
        <f t="shared" si="3"/>
        <v>M</v>
      </c>
      <c r="AH6" s="28" t="str">
        <f t="shared" si="3"/>
        <v>T</v>
      </c>
      <c r="AI6" s="28" t="str">
        <f t="shared" si="3"/>
        <v>W</v>
      </c>
      <c r="AJ6" s="28" t="str">
        <f t="shared" si="3"/>
        <v>T</v>
      </c>
      <c r="AK6" s="28" t="str">
        <f t="shared" si="3"/>
        <v>F</v>
      </c>
      <c r="AL6" s="28" t="str">
        <f t="shared" si="3"/>
        <v>S</v>
      </c>
      <c r="AM6" s="28" t="str">
        <f t="shared" si="3"/>
        <v>S</v>
      </c>
      <c r="AN6" s="28" t="str">
        <f t="shared" si="3"/>
        <v>M</v>
      </c>
      <c r="AO6" s="28" t="str">
        <f t="shared" si="3"/>
        <v>T</v>
      </c>
      <c r="AP6" s="28" t="str">
        <f t="shared" si="3"/>
        <v>W</v>
      </c>
      <c r="AQ6" s="28" t="str">
        <f t="shared" si="3"/>
        <v>T</v>
      </c>
      <c r="AR6" s="28" t="str">
        <f t="shared" ref="AR6:BO6" si="4">LEFT(TEXT(AR5,"ddd"),1)</f>
        <v>F</v>
      </c>
      <c r="AS6" s="28" t="str">
        <f t="shared" si="4"/>
        <v>S</v>
      </c>
      <c r="AT6" s="28" t="str">
        <f t="shared" si="4"/>
        <v>S</v>
      </c>
      <c r="AU6" s="28" t="str">
        <f t="shared" si="4"/>
        <v>M</v>
      </c>
      <c r="AV6" s="28" t="str">
        <f t="shared" si="4"/>
        <v>T</v>
      </c>
      <c r="AW6" s="28" t="str">
        <f t="shared" si="4"/>
        <v>W</v>
      </c>
      <c r="AX6" s="28" t="str">
        <f t="shared" si="4"/>
        <v>T</v>
      </c>
      <c r="AY6" s="28" t="str">
        <f t="shared" si="4"/>
        <v>F</v>
      </c>
      <c r="AZ6" s="28" t="str">
        <f t="shared" si="4"/>
        <v>S</v>
      </c>
      <c r="BA6" s="28" t="str">
        <f t="shared" si="4"/>
        <v>S</v>
      </c>
      <c r="BB6" s="28" t="str">
        <f t="shared" si="4"/>
        <v>M</v>
      </c>
      <c r="BC6" s="28" t="str">
        <f t="shared" si="4"/>
        <v>T</v>
      </c>
      <c r="BD6" s="28" t="str">
        <f t="shared" si="4"/>
        <v>W</v>
      </c>
      <c r="BE6" s="28" t="str">
        <f t="shared" si="4"/>
        <v>T</v>
      </c>
      <c r="BF6" s="28" t="str">
        <f t="shared" si="4"/>
        <v>F</v>
      </c>
      <c r="BG6" s="28" t="str">
        <f t="shared" si="4"/>
        <v>S</v>
      </c>
      <c r="BH6" s="28" t="str">
        <f t="shared" si="4"/>
        <v>S</v>
      </c>
      <c r="BI6" s="28" t="str">
        <f t="shared" si="4"/>
        <v>M</v>
      </c>
      <c r="BJ6" s="28" t="str">
        <f t="shared" si="4"/>
        <v>T</v>
      </c>
      <c r="BK6" s="28" t="str">
        <f t="shared" si="4"/>
        <v>W</v>
      </c>
      <c r="BL6" s="28" t="str">
        <f t="shared" si="4"/>
        <v>T</v>
      </c>
      <c r="BM6" s="28" t="str">
        <f t="shared" si="4"/>
        <v>F</v>
      </c>
      <c r="BN6" s="28" t="str">
        <f t="shared" si="4"/>
        <v>S</v>
      </c>
      <c r="BO6" s="29" t="str">
        <f t="shared" si="4"/>
        <v>S</v>
      </c>
    </row>
    <row r="7" spans="1:67" s="19" customFormat="1" ht="30" hidden="1" customHeight="1" thickBot="1">
      <c r="A7" s="7" t="s">
        <v>2</v>
      </c>
      <c r="B7" s="30"/>
      <c r="C7" s="31"/>
      <c r="D7" s="30"/>
      <c r="E7" s="30"/>
      <c r="F7" s="30"/>
      <c r="G7" s="30"/>
      <c r="H7" s="30"/>
      <c r="I7" s="30"/>
      <c r="K7" s="19" t="str">
        <f>IF(OR(ISBLANK(task_start),ISBLANK(task_end)),"",task_end-task_start+1)</f>
        <v/>
      </c>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row>
    <row r="8" spans="1:67" s="39" customFormat="1" ht="30" customHeight="1" thickBot="1">
      <c r="A8" s="8"/>
      <c r="B8" s="33" t="s">
        <v>134</v>
      </c>
      <c r="C8" s="34"/>
      <c r="D8" s="35"/>
      <c r="E8" s="36"/>
      <c r="F8" s="121"/>
      <c r="G8" s="121"/>
      <c r="H8" s="37"/>
      <c r="I8" s="109">
        <f>SUM(I9:I13)</f>
        <v>270</v>
      </c>
      <c r="J8" s="11"/>
      <c r="K8" s="5" t="str">
        <f t="shared" ref="K8:K33" si="5">IF(OR(ISBLANK(task_start),ISBLANK(task_end)),"",task_end-task_start+1)</f>
        <v/>
      </c>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row>
    <row r="9" spans="1:67" s="39" customFormat="1" ht="30" customHeight="1" thickBot="1">
      <c r="A9" s="8"/>
      <c r="B9" s="40" t="s">
        <v>109</v>
      </c>
      <c r="C9" s="41" t="s">
        <v>162</v>
      </c>
      <c r="D9" s="42">
        <v>1</v>
      </c>
      <c r="E9" s="43">
        <f>Project_Start</f>
        <v>45601</v>
      </c>
      <c r="F9" s="114">
        <v>3</v>
      </c>
      <c r="G9" s="114"/>
      <c r="H9" s="43">
        <f>E9+F9</f>
        <v>45604</v>
      </c>
      <c r="I9" s="108">
        <v>50</v>
      </c>
      <c r="J9" s="11"/>
      <c r="K9" s="5">
        <f t="shared" si="5"/>
        <v>4</v>
      </c>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row>
    <row r="10" spans="1:67" s="39" customFormat="1" ht="30" customHeight="1" thickBot="1">
      <c r="A10" s="8"/>
      <c r="B10" s="45" t="s">
        <v>110</v>
      </c>
      <c r="C10" s="46" t="s">
        <v>129</v>
      </c>
      <c r="D10" s="47">
        <v>0.8</v>
      </c>
      <c r="E10" s="48">
        <f>H9</f>
        <v>45604</v>
      </c>
      <c r="F10" s="114">
        <v>2</v>
      </c>
      <c r="G10" s="114" t="s">
        <v>153</v>
      </c>
      <c r="H10" s="43">
        <f>E10+F10</f>
        <v>45606</v>
      </c>
      <c r="I10" s="110">
        <v>80</v>
      </c>
      <c r="J10" s="11"/>
      <c r="K10" s="5">
        <f t="shared" si="5"/>
        <v>3</v>
      </c>
      <c r="L10" s="44"/>
      <c r="M10" s="44"/>
      <c r="N10" s="44"/>
      <c r="O10" s="44"/>
      <c r="P10" s="44"/>
      <c r="Q10" s="44"/>
      <c r="R10" s="44"/>
      <c r="S10" s="44"/>
      <c r="T10" s="44"/>
      <c r="U10" s="44"/>
      <c r="V10" s="44"/>
      <c r="W10" s="44"/>
      <c r="X10" s="49"/>
      <c r="Y10" s="49"/>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row>
    <row r="11" spans="1:67" s="39" customFormat="1" ht="30" customHeight="1" thickBot="1">
      <c r="A11" s="7"/>
      <c r="B11" s="45" t="s">
        <v>111</v>
      </c>
      <c r="C11" s="46" t="s">
        <v>130</v>
      </c>
      <c r="D11" s="47">
        <v>0.5</v>
      </c>
      <c r="E11" s="48">
        <f>H10</f>
        <v>45606</v>
      </c>
      <c r="F11" s="114">
        <v>4</v>
      </c>
      <c r="G11" s="114" t="s">
        <v>154</v>
      </c>
      <c r="H11" s="43">
        <f>E11+F11</f>
        <v>45610</v>
      </c>
      <c r="I11" s="110">
        <v>70</v>
      </c>
      <c r="J11" s="11"/>
      <c r="K11" s="5">
        <f t="shared" si="5"/>
        <v>5</v>
      </c>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row>
    <row r="12" spans="1:67" s="39" customFormat="1" ht="30" customHeight="1" thickBot="1">
      <c r="A12" s="7"/>
      <c r="B12" s="45" t="s">
        <v>112</v>
      </c>
      <c r="C12" s="46" t="s">
        <v>131</v>
      </c>
      <c r="D12" s="47">
        <v>0.25</v>
      </c>
      <c r="E12" s="48">
        <f>H11</f>
        <v>45610</v>
      </c>
      <c r="F12" s="114">
        <v>5</v>
      </c>
      <c r="G12" s="114" t="s">
        <v>155</v>
      </c>
      <c r="H12" s="43">
        <f>E12+F12</f>
        <v>45615</v>
      </c>
      <c r="I12" s="110">
        <v>20</v>
      </c>
      <c r="J12" s="11"/>
      <c r="K12" s="5">
        <f t="shared" si="5"/>
        <v>6</v>
      </c>
      <c r="L12" s="44"/>
      <c r="M12" s="44"/>
      <c r="N12" s="44"/>
      <c r="O12" s="44"/>
      <c r="P12" s="44"/>
      <c r="Q12" s="44"/>
      <c r="R12" s="44"/>
      <c r="S12" s="44"/>
      <c r="T12" s="44"/>
      <c r="U12" s="44"/>
      <c r="V12" s="44"/>
      <c r="W12" s="44"/>
      <c r="X12" s="44"/>
      <c r="Y12" s="44"/>
      <c r="Z12" s="44"/>
      <c r="AA12" s="44"/>
      <c r="AB12" s="49"/>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row>
    <row r="13" spans="1:67" s="39" customFormat="1" ht="30" customHeight="1" thickBot="1">
      <c r="A13" s="7"/>
      <c r="B13" s="45" t="s">
        <v>113</v>
      </c>
      <c r="C13" s="46" t="s">
        <v>132</v>
      </c>
      <c r="D13" s="47">
        <v>0.05</v>
      </c>
      <c r="E13" s="48">
        <f>E10+1</f>
        <v>45605</v>
      </c>
      <c r="F13" s="114">
        <v>2</v>
      </c>
      <c r="G13" s="114" t="s">
        <v>156</v>
      </c>
      <c r="H13" s="43">
        <f>E13+F13</f>
        <v>45607</v>
      </c>
      <c r="I13" s="110">
        <v>50</v>
      </c>
      <c r="J13" s="11"/>
      <c r="K13" s="5">
        <f t="shared" si="5"/>
        <v>3</v>
      </c>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row>
    <row r="14" spans="1:67" s="39" customFormat="1" ht="30" customHeight="1" thickBot="1">
      <c r="A14" s="8"/>
      <c r="B14" s="50" t="s">
        <v>135</v>
      </c>
      <c r="C14" s="51"/>
      <c r="D14" s="52"/>
      <c r="E14" s="53"/>
      <c r="F14" s="115"/>
      <c r="G14" s="115"/>
      <c r="H14" s="54"/>
      <c r="I14" s="109">
        <f>SUM(I15:I19)</f>
        <v>180</v>
      </c>
      <c r="J14" s="11"/>
      <c r="K14" s="5" t="str">
        <f t="shared" si="5"/>
        <v/>
      </c>
    </row>
    <row r="15" spans="1:67" s="39" customFormat="1" ht="30" customHeight="1" thickBot="1">
      <c r="A15" s="8"/>
      <c r="B15" s="55" t="s">
        <v>114</v>
      </c>
      <c r="C15" s="56" t="s">
        <v>162</v>
      </c>
      <c r="D15" s="57">
        <v>0.5</v>
      </c>
      <c r="E15" s="58">
        <f>E13+1</f>
        <v>45606</v>
      </c>
      <c r="F15" s="116">
        <v>4</v>
      </c>
      <c r="G15" s="116" t="s">
        <v>152</v>
      </c>
      <c r="H15" s="58">
        <f>E15+F15</f>
        <v>45610</v>
      </c>
      <c r="I15" s="111">
        <v>30</v>
      </c>
      <c r="J15" s="11"/>
      <c r="K15" s="5">
        <f t="shared" si="5"/>
        <v>5</v>
      </c>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row>
    <row r="16" spans="1:67" s="39" customFormat="1" ht="30" customHeight="1" thickBot="1">
      <c r="A16" s="7"/>
      <c r="B16" s="55" t="s">
        <v>115</v>
      </c>
      <c r="C16" s="56" t="s">
        <v>163</v>
      </c>
      <c r="D16" s="57">
        <v>0.5</v>
      </c>
      <c r="E16" s="58">
        <f>E15+2</f>
        <v>45608</v>
      </c>
      <c r="F16" s="116">
        <v>5</v>
      </c>
      <c r="G16" s="116" t="s">
        <v>151</v>
      </c>
      <c r="H16" s="58">
        <f>E16+F16</f>
        <v>45613</v>
      </c>
      <c r="I16" s="111">
        <v>20</v>
      </c>
      <c r="J16" s="11"/>
      <c r="K16" s="5">
        <f t="shared" si="5"/>
        <v>6</v>
      </c>
      <c r="L16" s="44"/>
      <c r="M16" s="44"/>
      <c r="N16" s="44"/>
      <c r="O16" s="44"/>
      <c r="P16" s="44"/>
      <c r="Q16" s="44"/>
      <c r="R16" s="44"/>
      <c r="S16" s="44"/>
      <c r="T16" s="44"/>
      <c r="U16" s="44"/>
      <c r="V16" s="44"/>
      <c r="W16" s="44"/>
      <c r="X16" s="49"/>
      <c r="Y16" s="49"/>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row>
    <row r="17" spans="1:67" s="39" customFormat="1" ht="30" customHeight="1" thickBot="1">
      <c r="A17" s="7"/>
      <c r="B17" s="55" t="s">
        <v>116</v>
      </c>
      <c r="C17" s="56" t="s">
        <v>130</v>
      </c>
      <c r="D17" s="57">
        <v>0.05</v>
      </c>
      <c r="E17" s="58">
        <f>H16</f>
        <v>45613</v>
      </c>
      <c r="F17" s="116">
        <v>3</v>
      </c>
      <c r="G17" s="116" t="s">
        <v>150</v>
      </c>
      <c r="H17" s="58">
        <f>E17+F17</f>
        <v>45616</v>
      </c>
      <c r="I17" s="111">
        <v>10</v>
      </c>
      <c r="J17" s="11"/>
      <c r="K17" s="5">
        <f t="shared" si="5"/>
        <v>4</v>
      </c>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row>
    <row r="18" spans="1:67" s="39" customFormat="1" ht="30" customHeight="1" thickBot="1">
      <c r="A18" s="7"/>
      <c r="B18" s="55" t="s">
        <v>117</v>
      </c>
      <c r="C18" s="56" t="s">
        <v>131</v>
      </c>
      <c r="D18" s="57">
        <v>0.05</v>
      </c>
      <c r="E18" s="58">
        <f>E17</f>
        <v>45613</v>
      </c>
      <c r="F18" s="116">
        <v>2</v>
      </c>
      <c r="G18" s="116" t="s">
        <v>139</v>
      </c>
      <c r="H18" s="58">
        <f>E18+F18</f>
        <v>45615</v>
      </c>
      <c r="I18" s="111">
        <v>100</v>
      </c>
      <c r="J18" s="11"/>
      <c r="K18" s="5">
        <f t="shared" si="5"/>
        <v>3</v>
      </c>
      <c r="L18" s="44"/>
      <c r="M18" s="44"/>
      <c r="N18" s="44"/>
      <c r="O18" s="44"/>
      <c r="P18" s="44"/>
      <c r="Q18" s="44"/>
      <c r="R18" s="44"/>
      <c r="S18" s="44"/>
      <c r="T18" s="44"/>
      <c r="U18" s="44"/>
      <c r="V18" s="44"/>
      <c r="W18" s="44"/>
      <c r="X18" s="44"/>
      <c r="Y18" s="44"/>
      <c r="Z18" s="44"/>
      <c r="AA18" s="44"/>
      <c r="AB18" s="49"/>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row>
    <row r="19" spans="1:67" s="39" customFormat="1" ht="30" customHeight="1" thickBot="1">
      <c r="A19" s="7"/>
      <c r="B19" s="55" t="s">
        <v>118</v>
      </c>
      <c r="C19" s="56" t="s">
        <v>132</v>
      </c>
      <c r="D19" s="57">
        <v>0.05</v>
      </c>
      <c r="E19" s="58">
        <f>E17</f>
        <v>45613</v>
      </c>
      <c r="F19" s="116">
        <v>3</v>
      </c>
      <c r="G19" s="116" t="s">
        <v>139</v>
      </c>
      <c r="H19" s="58">
        <f>E19+F19</f>
        <v>45616</v>
      </c>
      <c r="I19" s="111">
        <v>20</v>
      </c>
      <c r="J19" s="11"/>
      <c r="K19" s="5">
        <f t="shared" si="5"/>
        <v>4</v>
      </c>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row>
    <row r="20" spans="1:67" s="39" customFormat="1" ht="30" customHeight="1" thickBot="1">
      <c r="A20" s="7"/>
      <c r="B20" s="59" t="s">
        <v>136</v>
      </c>
      <c r="C20" s="60"/>
      <c r="D20" s="61"/>
      <c r="E20" s="62"/>
      <c r="F20" s="117"/>
      <c r="G20" s="117"/>
      <c r="H20" s="63"/>
      <c r="I20" s="109">
        <f>SUM(I21:I25)</f>
        <v>165</v>
      </c>
      <c r="J20" s="11"/>
      <c r="K20" s="5" t="str">
        <f t="shared" si="5"/>
        <v/>
      </c>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row>
    <row r="21" spans="1:67" s="39" customFormat="1" ht="30" customHeight="1" thickBot="1">
      <c r="A21" s="7"/>
      <c r="B21" s="65" t="s">
        <v>119</v>
      </c>
      <c r="C21" s="66" t="s">
        <v>162</v>
      </c>
      <c r="D21" s="67">
        <v>0.5</v>
      </c>
      <c r="E21" s="68">
        <f>E9+15</f>
        <v>45616</v>
      </c>
      <c r="F21" s="118">
        <v>5</v>
      </c>
      <c r="G21" s="118" t="s">
        <v>140</v>
      </c>
      <c r="H21" s="68">
        <f>E21+F21</f>
        <v>45621</v>
      </c>
      <c r="I21" s="112">
        <v>18</v>
      </c>
      <c r="J21" s="11"/>
      <c r="K21" s="5">
        <f t="shared" si="5"/>
        <v>6</v>
      </c>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row>
    <row r="22" spans="1:67" s="39" customFormat="1" ht="30" customHeight="1" thickBot="1">
      <c r="A22" s="7"/>
      <c r="B22" s="65" t="s">
        <v>120</v>
      </c>
      <c r="C22" s="66" t="s">
        <v>163</v>
      </c>
      <c r="D22" s="67">
        <v>0.6</v>
      </c>
      <c r="E22" s="68">
        <f>H21+1</f>
        <v>45622</v>
      </c>
      <c r="F22" s="118">
        <v>4</v>
      </c>
      <c r="G22" s="118" t="s">
        <v>141</v>
      </c>
      <c r="H22" s="68">
        <f>E22+F22</f>
        <v>45626</v>
      </c>
      <c r="I22" s="112">
        <v>17</v>
      </c>
      <c r="J22" s="11"/>
      <c r="K22" s="5">
        <f t="shared" si="5"/>
        <v>5</v>
      </c>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row>
    <row r="23" spans="1:67" s="39" customFormat="1" ht="30" customHeight="1" thickBot="1">
      <c r="A23" s="7"/>
      <c r="B23" s="65" t="s">
        <v>121</v>
      </c>
      <c r="C23" s="66" t="s">
        <v>130</v>
      </c>
      <c r="D23" s="67">
        <v>0.5</v>
      </c>
      <c r="E23" s="68">
        <f>E22+5</f>
        <v>45627</v>
      </c>
      <c r="F23" s="118">
        <v>5</v>
      </c>
      <c r="G23" s="118" t="s">
        <v>142</v>
      </c>
      <c r="H23" s="68">
        <f>E23+F23</f>
        <v>45632</v>
      </c>
      <c r="I23" s="112">
        <v>20</v>
      </c>
      <c r="J23" s="11"/>
      <c r="K23" s="5">
        <f t="shared" si="5"/>
        <v>6</v>
      </c>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row>
    <row r="24" spans="1:67" s="39" customFormat="1" ht="30" customHeight="1" thickBot="1">
      <c r="A24" s="7"/>
      <c r="B24" s="65" t="s">
        <v>122</v>
      </c>
      <c r="C24" s="66" t="s">
        <v>131</v>
      </c>
      <c r="D24" s="67">
        <v>0.25</v>
      </c>
      <c r="E24" s="68">
        <f>H23+1</f>
        <v>45633</v>
      </c>
      <c r="F24" s="118">
        <v>4</v>
      </c>
      <c r="G24" s="118" t="s">
        <v>143</v>
      </c>
      <c r="H24" s="68">
        <f>E24+F24</f>
        <v>45637</v>
      </c>
      <c r="I24" s="112">
        <v>50</v>
      </c>
      <c r="J24" s="11"/>
      <c r="K24" s="5">
        <f t="shared" si="5"/>
        <v>5</v>
      </c>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row>
    <row r="25" spans="1:67" s="39" customFormat="1" ht="30" customHeight="1" thickBot="1">
      <c r="A25" s="7"/>
      <c r="B25" s="65" t="s">
        <v>123</v>
      </c>
      <c r="C25" s="66" t="s">
        <v>132</v>
      </c>
      <c r="D25" s="67">
        <v>0.25</v>
      </c>
      <c r="E25" s="68">
        <f>E23</f>
        <v>45627</v>
      </c>
      <c r="F25" s="118">
        <v>4</v>
      </c>
      <c r="G25" s="118" t="s">
        <v>144</v>
      </c>
      <c r="H25" s="68">
        <f>E25+F25</f>
        <v>45631</v>
      </c>
      <c r="I25" s="112">
        <v>60</v>
      </c>
      <c r="J25" s="11"/>
      <c r="K25" s="5">
        <f t="shared" si="5"/>
        <v>5</v>
      </c>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row>
    <row r="26" spans="1:67" s="39" customFormat="1" ht="30" customHeight="1" thickBot="1">
      <c r="A26" s="7"/>
      <c r="B26" s="69" t="s">
        <v>137</v>
      </c>
      <c r="C26" s="70"/>
      <c r="D26" s="71"/>
      <c r="E26" s="72"/>
      <c r="F26" s="119"/>
      <c r="G26" s="119"/>
      <c r="H26" s="73"/>
      <c r="I26" s="109">
        <f>SUM(I27:I31)</f>
        <v>76</v>
      </c>
      <c r="J26" s="11"/>
      <c r="K26" s="5" t="str">
        <f t="shared" si="5"/>
        <v/>
      </c>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row>
    <row r="27" spans="1:67" s="39" customFormat="1" ht="30" customHeight="1" thickBot="1">
      <c r="A27" s="7"/>
      <c r="B27" s="75" t="s">
        <v>124</v>
      </c>
      <c r="C27" s="76" t="s">
        <v>162</v>
      </c>
      <c r="D27" s="77">
        <v>0.25</v>
      </c>
      <c r="E27" s="78">
        <f>E21+2</f>
        <v>45618</v>
      </c>
      <c r="F27" s="120">
        <v>3</v>
      </c>
      <c r="G27" s="120" t="s">
        <v>145</v>
      </c>
      <c r="H27" s="68">
        <f>E27+F27</f>
        <v>45621</v>
      </c>
      <c r="I27" s="113">
        <v>8</v>
      </c>
      <c r="J27" s="11"/>
      <c r="K27" s="5">
        <f t="shared" si="5"/>
        <v>4</v>
      </c>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row>
    <row r="28" spans="1:67" s="39" customFormat="1" ht="30" customHeight="1" thickBot="1">
      <c r="A28" s="7"/>
      <c r="B28" s="75" t="s">
        <v>125</v>
      </c>
      <c r="C28" s="76" t="s">
        <v>163</v>
      </c>
      <c r="D28" s="77">
        <v>0.25</v>
      </c>
      <c r="E28" s="78">
        <f>H27</f>
        <v>45621</v>
      </c>
      <c r="F28" s="120">
        <v>4</v>
      </c>
      <c r="G28" s="120" t="s">
        <v>146</v>
      </c>
      <c r="H28" s="68">
        <f>E28+F28</f>
        <v>45625</v>
      </c>
      <c r="I28" s="113">
        <v>20</v>
      </c>
      <c r="J28" s="11"/>
      <c r="K28" s="5">
        <f t="shared" si="5"/>
        <v>5</v>
      </c>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row>
    <row r="29" spans="1:67" s="39" customFormat="1" ht="30" customHeight="1" thickBot="1">
      <c r="A29" s="7"/>
      <c r="B29" s="75" t="s">
        <v>126</v>
      </c>
      <c r="C29" s="76" t="s">
        <v>130</v>
      </c>
      <c r="D29" s="77">
        <v>0.5</v>
      </c>
      <c r="E29" s="78">
        <f>H28+1</f>
        <v>45626</v>
      </c>
      <c r="F29" s="120">
        <v>3</v>
      </c>
      <c r="G29" s="120" t="s">
        <v>147</v>
      </c>
      <c r="H29" s="68">
        <f>E29+F29</f>
        <v>45629</v>
      </c>
      <c r="I29" s="113">
        <v>17</v>
      </c>
      <c r="J29" s="11"/>
      <c r="K29" s="5">
        <f t="shared" si="5"/>
        <v>4</v>
      </c>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row>
    <row r="30" spans="1:67" s="39" customFormat="1" ht="30" customHeight="1" thickBot="1">
      <c r="A30" s="7"/>
      <c r="B30" s="75" t="s">
        <v>127</v>
      </c>
      <c r="C30" s="76" t="s">
        <v>131</v>
      </c>
      <c r="D30" s="77">
        <v>0.6</v>
      </c>
      <c r="E30" s="78">
        <f>E27+5</f>
        <v>45623</v>
      </c>
      <c r="F30" s="120">
        <v>3</v>
      </c>
      <c r="G30" s="120" t="s">
        <v>148</v>
      </c>
      <c r="H30" s="68">
        <f>E30+F30</f>
        <v>45626</v>
      </c>
      <c r="I30" s="113">
        <v>19</v>
      </c>
      <c r="J30" s="11"/>
      <c r="K30" s="5">
        <f t="shared" si="5"/>
        <v>4</v>
      </c>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row>
    <row r="31" spans="1:67" s="39" customFormat="1" ht="30" customHeight="1" thickBot="1">
      <c r="A31" s="7"/>
      <c r="B31" s="75" t="s">
        <v>128</v>
      </c>
      <c r="C31" s="76" t="s">
        <v>132</v>
      </c>
      <c r="D31" s="77">
        <v>0.5</v>
      </c>
      <c r="E31" s="78">
        <f>E27+7</f>
        <v>45625</v>
      </c>
      <c r="F31" s="120">
        <v>5</v>
      </c>
      <c r="G31" s="120" t="s">
        <v>149</v>
      </c>
      <c r="H31" s="68">
        <f>E31+F31</f>
        <v>45630</v>
      </c>
      <c r="I31" s="113">
        <v>12</v>
      </c>
      <c r="J31" s="11"/>
      <c r="K31" s="5">
        <f t="shared" si="5"/>
        <v>6</v>
      </c>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row>
    <row r="32" spans="1:67" s="39" customFormat="1" ht="30" customHeight="1" thickBot="1">
      <c r="A32" s="7"/>
      <c r="B32" s="79"/>
      <c r="C32" s="80"/>
      <c r="D32" s="81"/>
      <c r="E32" s="82"/>
      <c r="F32" s="82"/>
      <c r="G32" s="82"/>
      <c r="H32" s="82"/>
      <c r="I32" s="122">
        <f>SUM(I8+I14+I20+I26)</f>
        <v>691</v>
      </c>
      <c r="J32" s="11"/>
      <c r="K32" s="5" t="str">
        <f t="shared" si="5"/>
        <v/>
      </c>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row>
    <row r="33" spans="1:67" s="39" customFormat="1" ht="30" customHeight="1" thickBot="1">
      <c r="A33" s="8"/>
      <c r="B33" s="83" t="s">
        <v>0</v>
      </c>
      <c r="C33" s="84"/>
      <c r="D33" s="85"/>
      <c r="E33" s="86"/>
      <c r="F33" s="87"/>
      <c r="G33" s="87"/>
      <c r="H33" s="87"/>
      <c r="I33" s="87"/>
      <c r="J33" s="11"/>
      <c r="K33" s="6" t="str">
        <f t="shared" si="5"/>
        <v/>
      </c>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row>
    <row r="34" spans="1:67" ht="30" customHeight="1">
      <c r="J34" s="3"/>
    </row>
    <row r="35" spans="1:67" ht="30" customHeight="1">
      <c r="C35" s="10"/>
      <c r="F35" s="9"/>
      <c r="G35" s="9"/>
      <c r="H35" s="9"/>
      <c r="I35" s="9"/>
    </row>
    <row r="36" spans="1:67" ht="30" customHeight="1">
      <c r="C36" s="4"/>
    </row>
  </sheetData>
  <mergeCells count="21">
    <mergeCell ref="BI4:BO4"/>
    <mergeCell ref="L4:R4"/>
    <mergeCell ref="S4:Y4"/>
    <mergeCell ref="Z4:AF4"/>
    <mergeCell ref="AG4:AM4"/>
    <mergeCell ref="AN4:AT4"/>
    <mergeCell ref="AU4:BA4"/>
    <mergeCell ref="BB4:BH4"/>
    <mergeCell ref="H5:H6"/>
    <mergeCell ref="T2:AC2"/>
    <mergeCell ref="T1:AC1"/>
    <mergeCell ref="L1:R1"/>
    <mergeCell ref="L2:R2"/>
    <mergeCell ref="I5:I6"/>
    <mergeCell ref="F5:F6"/>
    <mergeCell ref="G5:G6"/>
    <mergeCell ref="A5:A6"/>
    <mergeCell ref="B5:B6"/>
    <mergeCell ref="C5:C6"/>
    <mergeCell ref="D5:D6"/>
    <mergeCell ref="E5:E6"/>
  </mergeCells>
  <phoneticPr fontId="25" type="noConversion"/>
  <conditionalFormatting sqref="D7:D33">
    <cfRule type="dataBar" priority="23">
      <dataBar>
        <cfvo type="num" val="0"/>
        <cfvo type="num" val="1"/>
        <color theme="0"/>
      </dataBar>
      <extLst>
        <ext xmlns:x14="http://schemas.microsoft.com/office/spreadsheetml/2009/9/main" uri="{B025F937-C7B1-47D3-B67F-A62EFF666E3E}">
          <x14:id>{B0389232-4C98-4A03-AD0E-39F63BAD1F53}</x14:id>
        </ext>
      </extLst>
    </cfRule>
  </conditionalFormatting>
  <conditionalFormatting sqref="L4:BO31">
    <cfRule type="expression" dxfId="8" priority="1">
      <formula>AND(TODAY()&gt;=L$5, TODAY()&lt;M$5)</formula>
    </cfRule>
  </conditionalFormatting>
  <conditionalFormatting sqref="L9:BO13">
    <cfRule type="expression" dxfId="7" priority="6">
      <formula>AND(task_start&lt;=L$5,ROUNDDOWN((task_end-task_start+1)*task_progress,0)+task_start-1&gt;=L$5)</formula>
    </cfRule>
    <cfRule type="expression" dxfId="6" priority="7" stopIfTrue="1">
      <formula>AND(task_end&gt;=L$5,task_start&lt;M$5)</formula>
    </cfRule>
  </conditionalFormatting>
  <conditionalFormatting sqref="L15:BO19">
    <cfRule type="expression" dxfId="5" priority="4">
      <formula>AND(task_start&lt;=L$5,ROUNDDOWN((task_end-task_start+1)*task_progress,0)+task_start-1&gt;=L$5)</formula>
    </cfRule>
    <cfRule type="expression" dxfId="4" priority="5" stopIfTrue="1">
      <formula>AND(task_end&gt;=L$5,task_start&lt;M$5)</formula>
    </cfRule>
  </conditionalFormatting>
  <conditionalFormatting sqref="L21:BO25">
    <cfRule type="expression" dxfId="3" priority="2">
      <formula>AND(task_start&lt;=L$5,ROUNDDOWN((task_end-task_start+1)*task_progress,0)+task_start-1&gt;=L$5)</formula>
    </cfRule>
    <cfRule type="expression" dxfId="2" priority="3" stopIfTrue="1">
      <formula>AND(task_end&gt;=L$5,task_start&lt;M$5)</formula>
    </cfRule>
  </conditionalFormatting>
  <conditionalFormatting sqref="L27:BO31">
    <cfRule type="expression" dxfId="1" priority="36">
      <formula>AND(task_start&lt;=L$5,ROUNDDOWN((task_end-task_start+1)*task_progress,0)+task_start-1&gt;=L$5)</formula>
    </cfRule>
    <cfRule type="expression" dxfId="0" priority="37" stopIfTrue="1">
      <formula>AND(task_end&gt;=L$5,task_start&lt;M$5)</formula>
    </cfRule>
  </conditionalFormatting>
  <dataValidations xWindow="57" yWindow="888" count="13">
    <dataValidation type="whole" operator="greaterThanOrEqual" allowBlank="1" showInputMessage="1" promptTitle="Display Week" prompt="Changing this number will scroll the Gantt Chart view." sqref="T2" xr:uid="{00000000-0002-0000-0000-000000000000}">
      <formula1>1</formula1>
    </dataValidation>
    <dataValidation allowBlank="1" showInputMessage="1" showErrorMessage="1" prompt="Create a Project Schedule in this worksheet._x000a_Enter title of this project in cell B1. _x000a_Information on how to use this worksheet, including instructions for screen readers and the author of this workbook, is in the About worksheet._x000a_" sqref="A1" xr:uid="{D005F8F4-EA16-4627-8A05-1997BE425B88}"/>
    <dataValidation allowBlank="1" showInputMessage="1" showErrorMessage="1" prompt="Enter Company name in cel B2." sqref="A2" xr:uid="{75F274B0-5B30-4CC0-A53C-C012C0845179}"/>
    <dataValidation allowBlank="1" showInputMessage="1" showErrorMessage="1" prompt="Enter the name of the Project Lead in cell C3. Enter the Project Start date in cell Q1. Project Start: label is in cell I1." sqref="A3" xr:uid="{EEA7C783-457F-401F-98B9-9035587B9210}"/>
    <dataValidation allowBlank="1" showInputMessage="1" showErrorMessage="1" prompt="The Display week in cell Q2 is the starting week to display in the project schedule in cell I4. The project start date is Week 1. To change the display week, enter a new week number in cell Q2._x000a__x000a_Start date for each week is auto calculated starting in I4." sqref="A4" xr:uid="{43382715-6BC7-4B19-A31B-4B13A11ED166}"/>
    <dataValidation allowBlank="1" showInputMessage="1" showErrorMessage="1" prompt="Cells I5 through BL5 contain the day number for the week represented in the cell block above each date and are auto calculated._x000a__x000a_Today's date is outlined from today's date in row 5 through the entire date column to the end of the project schedule." sqref="A5:A6" xr:uid="{7A3789A6-A3FB-43B6-A4F7-8C0AC564F67E}"/>
    <dataValidation allowBlank="1" showInputMessage="1" showErrorMessage="1" prompt="Cell B8 contains the Phase 1 sample title. Enter a new title in cell B8._x000a_To delete the phase and work only from tasks, simply delete this row." sqref="A8" xr:uid="{CEC78982-AFA8-419E-B0A2-676B709E5100}"/>
    <dataValidation allowBlank="1" showInputMessage="1" showErrorMessage="1" prompt="B9 contains the task name.  C9 is the assignee.  D9 is a progress bar that shades based on the number entered into the cell.  _x000a__x000a_E9 contains the start date and F9 contains the end date._x000a__x000a_The Gantt chart will fill in starting in cell I9 based on task dates." sqref="A9" xr:uid="{D870A2F6-6B07-4F5A-A81D-4BCCFADF8796}"/>
    <dataValidation allowBlank="1" showInputMessage="1" showErrorMessage="1" prompt="Rows 10 through 13 repeat the pattern from row 9. _x000a__x000a_Repeat the instructions from cell A9 for all task rows in this worksheet. _x000a__x000a_Continue entering tasks in cells A10 through A13 or go to cell A14 to learn more." sqref="A10" xr:uid="{872449A7-C3CC-45B6-BA90-B1AAD66BA0E5}"/>
    <dataValidation allowBlank="1" showInputMessage="1" showErrorMessage="1" prompt="Cell B14 contains the Phase 2 sample title. Enter a new title in cell B14._x000a_To delete the phase and work only from tasks, simply delete this row. To remove the phase, simply delete the row. Add tasks to previous phase by entering a new row above this one._x000a_" sqref="A14" xr:uid="{4F48FC41-E335-47F1-87AA-3333A52AD81C}"/>
    <dataValidation allowBlank="1" showInputMessage="1" showErrorMessage="1" prompt="Phase 3's sample block starts in cell B20." sqref="A20" xr:uid="{956902D1-D3B5-416D-BB69-9362D193BC0A}"/>
    <dataValidation allowBlank="1" showInputMessage="1" showErrorMessage="1" prompt="Phase 4's sample block starts in cell B26." sqref="A26" xr:uid="{DE54E5DE-526D-4D71-8D03-E99B4AB2FEE5}"/>
    <dataValidation allowBlank="1" showInputMessage="1" showErrorMessage="1" prompt="This row marks the end of the Project Schedule. DO NOT enter anything in this row. _x000a_Insert new rows ABOVE this one to continue building out your Project Schedule." sqref="A33" xr:uid="{79B9237E-4DD3-4E0F-8ED6-E0B695A99D96}"/>
  </dataValidations>
  <printOptions horizontalCentered="1"/>
  <pageMargins left="0.35" right="0.35" top="0.35" bottom="0.5" header="0.3" footer="0.3"/>
  <pageSetup scale="57" fitToHeight="0" orientation="landscape" r:id="rId1"/>
  <headerFooter differentFirst="1" scaleWithDoc="0">
    <oddFooter>Page &amp;P of &amp;N</oddFooter>
  </headerFooter>
  <ignoredErrors>
    <ignoredError sqref="E23" formula="1"/>
  </ignoredError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D7:D33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97245281-08F3-4104-84BD-39F3D8CFB195}">
  <ds:schemaRefs>
    <ds:schemaRef ds:uri="http://schemas.microsoft.com/sharepoint/v3/contenttype/forms"/>
  </ds:schemaRefs>
</ds:datastoreItem>
</file>

<file path=customXml/itemProps2.xml><?xml version="1.0" encoding="utf-8"?>
<ds:datastoreItem xmlns:ds="http://schemas.openxmlformats.org/officeDocument/2006/customXml" ds:itemID="{C2348D59-3426-404A-A0C5-6456F6613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2239A0-E68C-493F-BEE6-C77FEA397FD6}">
  <ds:schemaRefs>
    <ds:schemaRef ds:uri="http://purl.org/dc/elements/1.1/"/>
    <ds:schemaRef ds:uri="16c05727-aa75-4e4a-9b5f-8a80a1165891"/>
    <ds:schemaRef ds:uri="http://schemas.microsoft.com/sharepoint/v3"/>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230e9df3-be65-4c73-a93b-d1236ebd677e"/>
    <ds:schemaRef ds:uri="http://schemas.microsoft.com/office/2006/metadata/properties"/>
    <ds:schemaRef ds:uri="71af3243-3dd4-4a8d-8c0d-dd76da1f02a5"/>
    <ds:schemaRef ds:uri="http://www.w3.org/XML/1998/namespace"/>
    <ds:schemaRef ds:uri="http://purl.org/dc/te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工作表</vt:lpstr>
      </vt:variant>
      <vt:variant>
        <vt:i4>6</vt:i4>
      </vt:variant>
      <vt:variant>
        <vt:lpstr>具名範圍</vt:lpstr>
      </vt:variant>
      <vt:variant>
        <vt:i4>6</vt:i4>
      </vt:variant>
    </vt:vector>
  </HeadingPairs>
  <TitlesOfParts>
    <vt:vector size="12" baseType="lpstr">
      <vt:lpstr>專案起始  Charter</vt:lpstr>
      <vt:lpstr>WBS</vt:lpstr>
      <vt:lpstr>CPM &amp; PERT</vt:lpstr>
      <vt:lpstr>RBS</vt:lpstr>
      <vt:lpstr>風險管理</vt:lpstr>
      <vt:lpstr>Excel 簡易甘特圖</vt:lpstr>
      <vt:lpstr>Display_Week</vt:lpstr>
      <vt:lpstr>'Excel 簡易甘特圖'!Print_Titles</vt:lpstr>
      <vt:lpstr>Project_Start</vt:lpstr>
      <vt:lpstr>'Excel 簡易甘特圖'!task_end</vt:lpstr>
      <vt:lpstr>'Excel 簡易甘特圖'!task_progress</vt:lpstr>
      <vt:lpstr>'Excel 簡易甘特圖'!task_start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description/>
  <cp:lastModifiedBy>Cliff Wang</cp:lastModifiedBy>
  <dcterms:created xsi:type="dcterms:W3CDTF">2022-03-11T22:41:12Z</dcterms:created>
  <dcterms:modified xsi:type="dcterms:W3CDTF">2025-08-01T09:01:46Z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ediaServiceImageTags">
    <vt:lpwstr/>
  </property>
</Properties>
</file>